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13_ncr:1_{9A1EA62E-2DAF-4B61-A3C0-EE448D8466E0}" xr6:coauthVersionLast="47" xr6:coauthVersionMax="47" xr10:uidLastSave="{00000000-0000-0000-0000-000000000000}"/>
  <bookViews>
    <workbookView xWindow="-120" yWindow="-120" windowWidth="20730" windowHeight="1104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4" i="3" l="1"/>
  <c r="K85" i="3"/>
  <c r="K127" i="3"/>
  <c r="K128" i="3"/>
  <c r="K129" i="3"/>
  <c r="K116" i="3"/>
  <c r="O116" i="3"/>
  <c r="Q116" i="3"/>
  <c r="K117" i="3"/>
  <c r="O117" i="3"/>
  <c r="Q117" i="3"/>
  <c r="K118" i="3"/>
  <c r="O118" i="3"/>
  <c r="Q118" i="3"/>
  <c r="K119" i="3"/>
  <c r="O119" i="3"/>
  <c r="Q119" i="3"/>
  <c r="K120" i="3"/>
  <c r="O120" i="3"/>
  <c r="Q120" i="3"/>
  <c r="K121" i="3"/>
  <c r="O121" i="3"/>
  <c r="Q121" i="3"/>
  <c r="K122" i="3"/>
  <c r="O122" i="3"/>
  <c r="Q122" i="3"/>
  <c r="K123" i="3"/>
  <c r="O123" i="3"/>
  <c r="Q123" i="3"/>
  <c r="K124" i="3"/>
  <c r="O124" i="3"/>
  <c r="Q124" i="3"/>
  <c r="K125" i="3"/>
  <c r="O125" i="3"/>
  <c r="Q125" i="3"/>
  <c r="K126" i="3"/>
  <c r="O126" i="3"/>
  <c r="Q126" i="3"/>
  <c r="O127" i="3"/>
  <c r="Q127" i="3"/>
  <c r="O128" i="3"/>
  <c r="Q128" i="3"/>
  <c r="O129" i="3"/>
  <c r="Q129" i="3"/>
  <c r="K130" i="3"/>
  <c r="O130" i="3"/>
  <c r="Q130" i="3"/>
  <c r="K131" i="3"/>
  <c r="B131" i="3" s="1"/>
  <c r="O131" i="3"/>
  <c r="Q131" i="3"/>
  <c r="K132" i="3"/>
  <c r="O132" i="3"/>
  <c r="Q132" i="3"/>
  <c r="K133" i="3"/>
  <c r="O133" i="3"/>
  <c r="Q133" i="3"/>
  <c r="K134" i="3"/>
  <c r="O134" i="3"/>
  <c r="Q134" i="3"/>
  <c r="K135" i="3"/>
  <c r="O135" i="3"/>
  <c r="Q135" i="3"/>
  <c r="K136" i="3"/>
  <c r="O136" i="3"/>
  <c r="Q136" i="3"/>
  <c r="K137" i="3"/>
  <c r="O137" i="3"/>
  <c r="Q137" i="3"/>
  <c r="K138" i="3"/>
  <c r="O138" i="3"/>
  <c r="Q138" i="3"/>
  <c r="K139" i="3"/>
  <c r="O139" i="3"/>
  <c r="Q139" i="3"/>
  <c r="K140" i="3"/>
  <c r="O140" i="3"/>
  <c r="Q140" i="3"/>
  <c r="K141" i="3"/>
  <c r="O141" i="3"/>
  <c r="Q141" i="3"/>
  <c r="K142" i="3"/>
  <c r="O142" i="3"/>
  <c r="Q142" i="3"/>
  <c r="K143" i="3"/>
  <c r="B143" i="3" s="1"/>
  <c r="O143" i="3"/>
  <c r="Q143" i="3"/>
  <c r="K144" i="3"/>
  <c r="O144" i="3"/>
  <c r="Q144" i="3"/>
  <c r="K145" i="3"/>
  <c r="B145" i="3" s="1"/>
  <c r="O145" i="3"/>
  <c r="Q145" i="3"/>
  <c r="K146" i="3"/>
  <c r="B146" i="3" s="1"/>
  <c r="O146" i="3"/>
  <c r="Q146" i="3"/>
  <c r="K147" i="3"/>
  <c r="B147" i="3" s="1"/>
  <c r="O147" i="3"/>
  <c r="Q147" i="3"/>
  <c r="K148" i="3"/>
  <c r="B148" i="3" s="1"/>
  <c r="O148" i="3"/>
  <c r="Q148" i="3"/>
  <c r="K149" i="3"/>
  <c r="B149" i="3" s="1"/>
  <c r="O149" i="3"/>
  <c r="Q149" i="3"/>
  <c r="K150" i="3"/>
  <c r="B150" i="3" s="1"/>
  <c r="O150" i="3"/>
  <c r="Q150" i="3"/>
  <c r="K151" i="3"/>
  <c r="B151" i="3" s="1"/>
  <c r="O151" i="3"/>
  <c r="Q151" i="3"/>
  <c r="K152" i="3"/>
  <c r="B152" i="3" s="1"/>
  <c r="O152" i="3"/>
  <c r="Q152" i="3"/>
  <c r="K153" i="3"/>
  <c r="B153" i="3" s="1"/>
  <c r="O153" i="3"/>
  <c r="Q153" i="3"/>
  <c r="K154" i="3"/>
  <c r="B154" i="3" s="1"/>
  <c r="O154" i="3"/>
  <c r="Q154" i="3"/>
  <c r="K155" i="3"/>
  <c r="B155" i="3" s="1"/>
  <c r="O155" i="3"/>
  <c r="Q155" i="3"/>
  <c r="K156" i="3"/>
  <c r="B156" i="3" s="1"/>
  <c r="O156" i="3"/>
  <c r="Q156" i="3"/>
  <c r="K157" i="3"/>
  <c r="B157" i="3" s="1"/>
  <c r="O157" i="3"/>
  <c r="Q157" i="3"/>
  <c r="K158" i="3"/>
  <c r="B158" i="3" s="1"/>
  <c r="O158" i="3"/>
  <c r="Q158" i="3"/>
  <c r="K159" i="3"/>
  <c r="B159" i="3" s="1"/>
  <c r="O159" i="3"/>
  <c r="Q159" i="3"/>
  <c r="K160" i="3"/>
  <c r="B160" i="3" s="1"/>
  <c r="O160" i="3"/>
  <c r="Q160" i="3"/>
  <c r="K161" i="3"/>
  <c r="B161" i="3" s="1"/>
  <c r="O161" i="3"/>
  <c r="Q161" i="3"/>
  <c r="K162" i="3"/>
  <c r="B162" i="3" s="1"/>
  <c r="O162" i="3"/>
  <c r="Q162" i="3"/>
  <c r="K163" i="3"/>
  <c r="B163" i="3" s="1"/>
  <c r="O163" i="3"/>
  <c r="Q163" i="3"/>
  <c r="K164" i="3"/>
  <c r="B164" i="3" s="1"/>
  <c r="O164" i="3"/>
  <c r="Q164" i="3"/>
  <c r="K165" i="3"/>
  <c r="B165" i="3" s="1"/>
  <c r="O165" i="3"/>
  <c r="Q165" i="3"/>
  <c r="K166" i="3"/>
  <c r="B166" i="3" s="1"/>
  <c r="O166" i="3"/>
  <c r="Q166" i="3"/>
  <c r="K167" i="3"/>
  <c r="B167" i="3" s="1"/>
  <c r="O167" i="3"/>
  <c r="Q167" i="3"/>
  <c r="K168" i="3"/>
  <c r="B168" i="3" s="1"/>
  <c r="O168" i="3"/>
  <c r="Q168" i="3"/>
  <c r="K169" i="3"/>
  <c r="B169" i="3" s="1"/>
  <c r="O169" i="3"/>
  <c r="Q169" i="3"/>
  <c r="K170" i="3"/>
  <c r="B170" i="3" s="1"/>
  <c r="O170" i="3"/>
  <c r="Q170" i="3"/>
  <c r="K171" i="3"/>
  <c r="B171" i="3" s="1"/>
  <c r="O171" i="3"/>
  <c r="Q171" i="3"/>
  <c r="K172" i="3"/>
  <c r="B172" i="3" s="1"/>
  <c r="O172" i="3"/>
  <c r="Q172" i="3"/>
  <c r="K173" i="3"/>
  <c r="B173" i="3" s="1"/>
  <c r="O173" i="3"/>
  <c r="Q173" i="3"/>
  <c r="K174" i="3"/>
  <c r="B174" i="3" s="1"/>
  <c r="O174" i="3"/>
  <c r="Q174" i="3"/>
  <c r="K175" i="3"/>
  <c r="B175" i="3" s="1"/>
  <c r="O175" i="3"/>
  <c r="Q175" i="3"/>
  <c r="K176" i="3"/>
  <c r="B176" i="3" s="1"/>
  <c r="O176" i="3"/>
  <c r="Q176" i="3"/>
  <c r="K177" i="3"/>
  <c r="B177" i="3" s="1"/>
  <c r="O177" i="3"/>
  <c r="Q177" i="3"/>
  <c r="K178" i="3"/>
  <c r="B178" i="3" s="1"/>
  <c r="O178" i="3"/>
  <c r="Q178" i="3"/>
  <c r="K179" i="3"/>
  <c r="B179" i="3" s="1"/>
  <c r="O179" i="3"/>
  <c r="Q179" i="3"/>
  <c r="K180" i="3"/>
  <c r="B180" i="3" s="1"/>
  <c r="O180" i="3"/>
  <c r="Q180" i="3"/>
  <c r="K181" i="3"/>
  <c r="B181" i="3" s="1"/>
  <c r="O181" i="3"/>
  <c r="Q181" i="3"/>
  <c r="K182" i="3"/>
  <c r="B182" i="3" s="1"/>
  <c r="O182" i="3"/>
  <c r="Q182" i="3"/>
  <c r="K183" i="3"/>
  <c r="B183" i="3" s="1"/>
  <c r="O183" i="3"/>
  <c r="Q183" i="3"/>
  <c r="K184" i="3"/>
  <c r="B184" i="3" s="1"/>
  <c r="O184" i="3"/>
  <c r="Q184" i="3"/>
  <c r="K185" i="3"/>
  <c r="B185" i="3" s="1"/>
  <c r="O185" i="3"/>
  <c r="Q185" i="3"/>
  <c r="K186" i="3"/>
  <c r="B186" i="3" s="1"/>
  <c r="O186" i="3"/>
  <c r="Q186" i="3"/>
  <c r="K187" i="3"/>
  <c r="B187" i="3" s="1"/>
  <c r="O187" i="3"/>
  <c r="Q187" i="3"/>
  <c r="K188" i="3"/>
  <c r="B188" i="3" s="1"/>
  <c r="O188" i="3"/>
  <c r="Q188" i="3"/>
  <c r="K189" i="3"/>
  <c r="B189" i="3" s="1"/>
  <c r="O189" i="3"/>
  <c r="Q189" i="3"/>
  <c r="K190" i="3"/>
  <c r="B190" i="3" s="1"/>
  <c r="O190" i="3"/>
  <c r="Q190" i="3"/>
  <c r="K191" i="3"/>
  <c r="B191" i="3" s="1"/>
  <c r="O191" i="3"/>
  <c r="Q191" i="3"/>
  <c r="K192" i="3"/>
  <c r="B192" i="3" s="1"/>
  <c r="O192" i="3"/>
  <c r="Q192" i="3"/>
  <c r="K193" i="3"/>
  <c r="B193" i="3" s="1"/>
  <c r="O193" i="3"/>
  <c r="Q193" i="3"/>
  <c r="K194" i="3"/>
  <c r="B194" i="3" s="1"/>
  <c r="O194" i="3"/>
  <c r="Q194" i="3"/>
  <c r="K195" i="3"/>
  <c r="B195" i="3" s="1"/>
  <c r="O195" i="3"/>
  <c r="Q195" i="3"/>
  <c r="K196" i="3"/>
  <c r="B196" i="3" s="1"/>
  <c r="O196" i="3"/>
  <c r="Q196" i="3"/>
  <c r="K197" i="3"/>
  <c r="B197" i="3" s="1"/>
  <c r="O197" i="3"/>
  <c r="Q197" i="3"/>
  <c r="K198" i="3"/>
  <c r="B198" i="3" s="1"/>
  <c r="O198" i="3"/>
  <c r="Q198" i="3"/>
  <c r="K199" i="3"/>
  <c r="B199" i="3" s="1"/>
  <c r="O199" i="3"/>
  <c r="Q199" i="3"/>
  <c r="K200" i="3"/>
  <c r="B200" i="3" s="1"/>
  <c r="O200" i="3"/>
  <c r="Q200" i="3"/>
  <c r="K201" i="3"/>
  <c r="B201" i="3" s="1"/>
  <c r="O201" i="3"/>
  <c r="Q201" i="3"/>
  <c r="K202" i="3"/>
  <c r="B202" i="3" s="1"/>
  <c r="O202" i="3"/>
  <c r="Q202" i="3"/>
  <c r="K203" i="3"/>
  <c r="B203" i="3" s="1"/>
  <c r="O203" i="3"/>
  <c r="Q203" i="3"/>
  <c r="K204" i="3"/>
  <c r="B204" i="3" s="1"/>
  <c r="O204" i="3"/>
  <c r="Q204" i="3"/>
  <c r="K205" i="3"/>
  <c r="B205" i="3" s="1"/>
  <c r="O205" i="3"/>
  <c r="Q205" i="3"/>
  <c r="K206" i="3"/>
  <c r="B206" i="3" s="1"/>
  <c r="O206" i="3"/>
  <c r="Q206" i="3"/>
  <c r="K207" i="3"/>
  <c r="B207" i="3" s="1"/>
  <c r="O207" i="3"/>
  <c r="Q207" i="3"/>
  <c r="K208" i="3"/>
  <c r="B208" i="3" s="1"/>
  <c r="O208" i="3"/>
  <c r="Q208" i="3"/>
  <c r="K209" i="3"/>
  <c r="B209" i="3" s="1"/>
  <c r="O209" i="3"/>
  <c r="Q209" i="3"/>
  <c r="K210" i="3"/>
  <c r="B210" i="3" s="1"/>
  <c r="O210" i="3"/>
  <c r="Q210" i="3"/>
  <c r="K211" i="3"/>
  <c r="B211" i="3" s="1"/>
  <c r="O211" i="3"/>
  <c r="Q211" i="3"/>
  <c r="K212" i="3"/>
  <c r="B212" i="3" s="1"/>
  <c r="O212" i="3"/>
  <c r="Q212" i="3"/>
  <c r="K213" i="3"/>
  <c r="B213" i="3" s="1"/>
  <c r="O213" i="3"/>
  <c r="Q213" i="3"/>
  <c r="K214" i="3"/>
  <c r="B214" i="3" s="1"/>
  <c r="O214" i="3"/>
  <c r="Q214" i="3"/>
  <c r="K215" i="3"/>
  <c r="B215" i="3" s="1"/>
  <c r="O215" i="3"/>
  <c r="Q215" i="3"/>
  <c r="K216" i="3"/>
  <c r="B216" i="3" s="1"/>
  <c r="O216" i="3"/>
  <c r="Q216" i="3"/>
  <c r="K217" i="3"/>
  <c r="B217" i="3" s="1"/>
  <c r="O217" i="3"/>
  <c r="Q217" i="3"/>
  <c r="K218" i="3"/>
  <c r="B218" i="3" s="1"/>
  <c r="O218" i="3"/>
  <c r="Q218" i="3"/>
  <c r="K219" i="3"/>
  <c r="B219" i="3" s="1"/>
  <c r="O219" i="3"/>
  <c r="Q219" i="3"/>
  <c r="K220" i="3"/>
  <c r="B220" i="3" s="1"/>
  <c r="O220" i="3"/>
  <c r="Q220" i="3"/>
  <c r="K221" i="3"/>
  <c r="B221" i="3" s="1"/>
  <c r="O221" i="3"/>
  <c r="Q221" i="3"/>
  <c r="K222" i="3"/>
  <c r="B222" i="3" s="1"/>
  <c r="O222" i="3"/>
  <c r="Q222" i="3"/>
  <c r="K223" i="3"/>
  <c r="B223" i="3" s="1"/>
  <c r="O223" i="3"/>
  <c r="Q223" i="3"/>
  <c r="K224" i="3"/>
  <c r="B224" i="3" s="1"/>
  <c r="O224" i="3"/>
  <c r="Q224" i="3"/>
  <c r="K225" i="3"/>
  <c r="B225" i="3" s="1"/>
  <c r="O225" i="3"/>
  <c r="Q225" i="3"/>
  <c r="K226" i="3"/>
  <c r="B226" i="3" s="1"/>
  <c r="O226" i="3"/>
  <c r="Q226" i="3"/>
  <c r="K227" i="3"/>
  <c r="B227" i="3" s="1"/>
  <c r="O227" i="3"/>
  <c r="Q227" i="3"/>
  <c r="K228" i="3"/>
  <c r="B228" i="3" s="1"/>
  <c r="O228" i="3"/>
  <c r="Q228" i="3"/>
  <c r="K14" i="3"/>
  <c r="O14" i="3"/>
  <c r="Q14" i="3"/>
  <c r="K17" i="3"/>
  <c r="K15" i="3" l="1"/>
  <c r="K16" i="3"/>
  <c r="K18" i="3"/>
  <c r="B18" i="3" s="1"/>
  <c r="K19" i="3"/>
  <c r="K20" i="3"/>
  <c r="K21" i="3"/>
  <c r="K22" i="3"/>
  <c r="K23" i="3"/>
  <c r="K24" i="3"/>
  <c r="B24" i="3" s="1"/>
  <c r="K25" i="3"/>
  <c r="K26" i="3"/>
  <c r="K27" i="3"/>
  <c r="K28" i="3"/>
  <c r="K29" i="3"/>
  <c r="K30" i="3"/>
  <c r="K31" i="3"/>
  <c r="K32" i="3"/>
  <c r="B32" i="3" s="1"/>
  <c r="K33" i="3"/>
  <c r="K34" i="3"/>
  <c r="K35" i="3"/>
  <c r="B35" i="3" s="1"/>
  <c r="K36" i="3"/>
  <c r="K37" i="3"/>
  <c r="K38" i="3"/>
  <c r="K39" i="3"/>
  <c r="K40" i="3"/>
  <c r="K41" i="3"/>
  <c r="K42" i="3"/>
  <c r="K43" i="3"/>
  <c r="K44" i="3"/>
  <c r="K45" i="3"/>
  <c r="B45" i="3" s="1"/>
  <c r="K46" i="3"/>
  <c r="K47" i="3"/>
  <c r="K48" i="3"/>
  <c r="K49" i="3"/>
  <c r="K50" i="3"/>
  <c r="K51" i="3"/>
  <c r="K52" i="3"/>
  <c r="B52" i="3" s="1"/>
  <c r="K53" i="3"/>
  <c r="K54" i="3"/>
  <c r="K55" i="3"/>
  <c r="K56" i="3"/>
  <c r="K57" i="3"/>
  <c r="K58" i="3"/>
  <c r="K59" i="3"/>
  <c r="K60" i="3"/>
  <c r="B60" i="3" s="1"/>
  <c r="K61" i="3"/>
  <c r="K62" i="3"/>
  <c r="K63" i="3"/>
  <c r="K64" i="3"/>
  <c r="K65" i="3"/>
  <c r="K66" i="3"/>
  <c r="K67" i="3"/>
  <c r="K68" i="3"/>
  <c r="B68" i="3" s="1"/>
  <c r="K69" i="3"/>
  <c r="K70" i="3"/>
  <c r="K71" i="3"/>
  <c r="B71" i="3" s="1"/>
  <c r="K72" i="3"/>
  <c r="K73" i="3"/>
  <c r="K74" i="3"/>
  <c r="K75" i="3"/>
  <c r="B75" i="3" s="1"/>
  <c r="K76" i="3"/>
  <c r="K77" i="3"/>
  <c r="B77" i="3" s="1"/>
  <c r="K78" i="3"/>
  <c r="K79" i="3"/>
  <c r="K80" i="3"/>
  <c r="K81" i="3"/>
  <c r="K82" i="3"/>
  <c r="K83" i="3"/>
  <c r="K86" i="3"/>
  <c r="B86" i="3" s="1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B101" i="3" s="1"/>
  <c r="K102" i="3"/>
  <c r="K103" i="3"/>
  <c r="K104" i="3"/>
  <c r="K105" i="3"/>
  <c r="K106" i="3"/>
  <c r="K107" i="3"/>
  <c r="K108" i="3"/>
  <c r="K109" i="3"/>
  <c r="K110" i="3"/>
  <c r="K111" i="3"/>
  <c r="K112" i="3"/>
  <c r="K113" i="3"/>
  <c r="B113" i="3" s="1"/>
  <c r="K114" i="3"/>
  <c r="B114" i="3" s="1"/>
  <c r="K115" i="3"/>
  <c r="K13" i="3"/>
  <c r="B13" i="3" s="1"/>
  <c r="K12" i="3" l="1"/>
  <c r="B12" i="3" s="1"/>
  <c r="B14" i="3" l="1"/>
  <c r="E12" i="6"/>
  <c r="H12" i="6" s="1"/>
  <c r="B15" i="3" l="1"/>
  <c r="B16" i="3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O114" i="3"/>
  <c r="Q114" i="3"/>
  <c r="O115" i="3"/>
  <c r="Q115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E13" i="6"/>
  <c r="H13" i="6" s="1"/>
  <c r="O13" i="3"/>
  <c r="B20" i="3" l="1"/>
  <c r="B21" i="3" s="1"/>
  <c r="F2" i="8"/>
  <c r="E238" i="8" s="1"/>
  <c r="F13" i="6"/>
  <c r="D13" i="6"/>
  <c r="C13" i="6"/>
  <c r="A13" i="6"/>
  <c r="F12" i="6"/>
  <c r="D12" i="6"/>
  <c r="C12" i="6"/>
  <c r="A12" i="6"/>
  <c r="C13" i="2"/>
  <c r="Q12" i="3"/>
  <c r="O12" i="3"/>
  <c r="Q13" i="3"/>
  <c r="G13" i="2" l="1"/>
  <c r="B22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3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5" i="3" l="1"/>
  <c r="B13" i="6"/>
  <c r="C6" i="6" s="1"/>
  <c r="B7" i="2" s="1"/>
  <c r="B26" i="3" l="1"/>
  <c r="B27" i="3" s="1"/>
  <c r="B28" i="3" l="1"/>
  <c r="B29" i="3" l="1"/>
  <c r="B30" i="3" l="1"/>
  <c r="B31" i="3" l="1"/>
  <c r="B33" i="3" s="1"/>
  <c r="B34" i="3" l="1"/>
  <c r="B36" i="3" s="1"/>
  <c r="B37" i="3" l="1"/>
  <c r="B38" i="3" s="1"/>
  <c r="B39" i="3" s="1"/>
  <c r="B40" i="3" s="1"/>
  <c r="B41" i="3" s="1"/>
  <c r="B42" i="3" s="1"/>
  <c r="B43" i="3" s="1"/>
  <c r="B44" i="3" l="1"/>
  <c r="B46" i="3" l="1"/>
  <c r="B47" i="3" l="1"/>
  <c r="B48" i="3" s="1"/>
  <c r="B49" i="3" l="1"/>
  <c r="B50" i="3" s="1"/>
  <c r="B51" i="3" l="1"/>
  <c r="B53" i="3" l="1"/>
  <c r="B54" i="3" l="1"/>
  <c r="B55" i="3" l="1"/>
  <c r="B56" i="3" l="1"/>
  <c r="B57" i="3" l="1"/>
  <c r="B58" i="3" l="1"/>
  <c r="B59" i="3" l="1"/>
  <c r="B61" i="3" l="1"/>
  <c r="B62" i="3" l="1"/>
  <c r="B63" i="3" s="1"/>
  <c r="B64" i="3" s="1"/>
  <c r="B65" i="3" s="1"/>
  <c r="B66" i="3" s="1"/>
  <c r="B67" i="3" s="1"/>
  <c r="B69" i="3" s="1"/>
  <c r="B70" i="3" s="1"/>
  <c r="B72" i="3" s="1"/>
  <c r="B73" i="3" l="1"/>
  <c r="B74" i="3" s="1"/>
  <c r="B76" i="3"/>
  <c r="B78" i="3" l="1"/>
  <c r="B79" i="3" l="1"/>
  <c r="B80" i="3"/>
  <c r="B81" i="3"/>
  <c r="B82" i="3" l="1"/>
  <c r="B83" i="3" s="1"/>
  <c r="B84" i="3" s="1"/>
  <c r="B85" i="3" s="1"/>
  <c r="B87" i="3" l="1"/>
  <c r="B88" i="3" l="1"/>
  <c r="B89" i="3" s="1"/>
  <c r="B90" i="3" l="1"/>
  <c r="B91" i="3" l="1"/>
  <c r="B92" i="3" l="1"/>
  <c r="B93" i="3" l="1"/>
  <c r="B94" i="3" l="1"/>
  <c r="B95" i="3" l="1"/>
  <c r="B96" i="3" l="1"/>
  <c r="B97" i="3" l="1"/>
  <c r="B98" i="3" l="1"/>
  <c r="B99" i="3" l="1"/>
  <c r="B100" i="3" l="1"/>
  <c r="B102" i="3" s="1"/>
  <c r="B103" i="3" l="1"/>
  <c r="B104" i="3" l="1"/>
  <c r="B105" i="3" l="1"/>
  <c r="B106" i="3" l="1"/>
  <c r="B107" i="3" l="1"/>
  <c r="B108" i="3" l="1"/>
  <c r="B109" i="3" l="1"/>
  <c r="B110" i="3" l="1"/>
  <c r="B111" i="3" l="1"/>
  <c r="B112" i="3" s="1"/>
  <c r="B115" i="3" l="1"/>
  <c r="B116" i="3" l="1"/>
  <c r="B117" i="3" l="1"/>
  <c r="B118" i="3" l="1"/>
  <c r="B119" i="3" l="1"/>
  <c r="B120" i="3" l="1"/>
  <c r="B121" i="3" l="1"/>
  <c r="B122" i="3" l="1"/>
  <c r="B123" i="3" l="1"/>
  <c r="B124" i="3" l="1"/>
  <c r="B125" i="3" l="1"/>
  <c r="B126" i="3" l="1"/>
  <c r="B127" i="3" l="1"/>
  <c r="B128" i="3" s="1"/>
  <c r="B129" i="3" s="1"/>
  <c r="B130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4" i="3" s="1"/>
  <c r="B8" i="2" l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<sst xmlns="http://schemas.openxmlformats.org/spreadsheetml/2006/main" count="15641" uniqueCount="4305">
  <si>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</si>
  <si>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</si>
  <si>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</si>
  <si>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</si>
  <si>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</si>
  <si>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</si>
  <si>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</si>
  <si>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</si>
  <si>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</si>
  <si>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</si>
  <si>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</si>
  <si>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</si>
  <si>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</si>
  <si>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</si>
  <si>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</si>
  <si>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</si>
  <si>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</si>
  <si>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</si>
  <si>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</si>
  <si>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</si>
  <si>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</si>
  <si>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</si>
  <si>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</si>
  <si>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</si>
  <si>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</si>
  <si>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</si>
  <si>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</si>
  <si>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</si>
  <si>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</si>
  <si>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</si>
  <si>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</si>
  <si>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</si>
  <si>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</si>
  <si>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</si>
  <si>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</si>
  <si>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</si>
  <si>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</si>
  <si>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</si>
  <si>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</si>
  <si>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</si>
  <si>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</si>
  <si>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</si>
  <si>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</si>
  <si>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</si>
  <si>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</si>
  <si>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</si>
  <si>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</si>
  <si>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</si>
  <si>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</si>
  <si>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</si>
  <si>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</si>
  <si>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</si>
  <si>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</si>
  <si>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</si>
  <si>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</si>
  <si>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</si>
  <si>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</si>
  <si>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</si>
  <si>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</si>
  <si>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</si>
  <si>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</si>
  <si>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</si>
  <si>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</si>
  <si>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</si>
  <si>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</si>
  <si>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</si>
  <si>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</si>
  <si>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</si>
  <si>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</si>
  <si>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</si>
  <si>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</si>
  <si>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</si>
  <si>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</si>
  <si>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</si>
  <si>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</si>
  <si>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</si>
  <si>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</si>
  <si>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</si>
  <si>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</si>
  <si>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</si>
  <si>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</si>
  <si>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</si>
  <si>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</si>
  <si>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</si>
  <si>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</si>
  <si>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</si>
  <si>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</si>
  <si>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</si>
  <si>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</si>
  <si>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</si>
  <si>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</si>
  <si>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</si>
  <si>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</si>
  <si>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</si>
  <si>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</si>
  <si>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</si>
  <si>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</si>
  <si>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</si>
  <si>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</si>
  <si>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</si>
  <si>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</si>
  <si>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</si>
  <si>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</si>
  <si>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</si>
  <si>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</si>
  <si>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</si>
  <si>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</si>
  <si>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</si>
  <si>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</si>
  <si>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</si>
  <si>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</si>
  <si>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</si>
  <si>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</si>
  <si>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</si>
  <si>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</si>
  <si>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</si>
  <si>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</si>
  <si>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</si>
  <si>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</si>
  <si>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</si>
  <si>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</si>
  <si>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</si>
  <si>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</si>
  <si>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</si>
  <si>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</si>
  <si>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</si>
  <si>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</si>
  <si>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</si>
  <si>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</si>
  <si>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</si>
  <si>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</si>
  <si>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</si>
  <si>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</si>
  <si>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</si>
  <si>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</si>
  <si>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</si>
  <si>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</si>
  <si>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</si>
  <si>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</si>
  <si>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</si>
  <si>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</si>
  <si>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</si>
  <si>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</si>
  <si>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</si>
  <si>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</si>
  <si>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</si>
  <si>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</si>
  <si>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</si>
  <si>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</si>
  <si>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</si>
  <si>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</si>
  <si>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</si>
  <si>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</si>
  <si>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</si>
  <si>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</si>
  <si>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</si>
  <si>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</si>
  <si>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</si>
  <si>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</si>
  <si>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</si>
  <si>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</si>
  <si>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</si>
  <si>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</si>
  <si>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</si>
  <si>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</si>
  <si>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</si>
  <si>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</si>
  <si>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</si>
  <si>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</si>
  <si>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</si>
  <si>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</si>
  <si>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</si>
  <si>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</si>
  <si>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</si>
  <si>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</si>
  <si>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</si>
  <si>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</si>
  <si>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</si>
  <si>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</si>
  <si>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</si>
  <si>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</si>
  <si>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</si>
  <si>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</si>
  <si>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</si>
  <si>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</si>
  <si>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</si>
  <si>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</si>
  <si>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</si>
  <si>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</si>
  <si>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</si>
  <si>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</si>
  <si>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</si>
  <si>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</si>
  <si>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</si>
  <si>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</si>
  <si>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</si>
  <si>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</si>
  <si>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</si>
  <si>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</si>
  <si>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</si>
  <si>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</si>
  <si>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</si>
  <si>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</si>
  <si>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</si>
  <si>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</si>
  <si>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</si>
  <si>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</si>
  <si>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</si>
  <si>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</si>
  <si>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</si>
  <si>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</si>
  <si>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</si>
  <si>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</si>
  <si>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</si>
  <si>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</si>
  <si>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</si>
  <si>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</si>
  <si>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</si>
  <si>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</si>
  <si>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</si>
  <si>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</si>
  <si>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</si>
  <si>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</si>
  <si>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</si>
  <si>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</si>
  <si>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</si>
  <si>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</si>
  <si>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</si>
  <si>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</si>
  <si>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</si>
  <si>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</si>
  <si>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</si>
  <si>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</si>
  <si>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</si>
  <si>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</si>
  <si>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</si>
  <si>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</si>
  <si>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</si>
  <si>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</si>
  <si>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</si>
  <si>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</si>
  <si>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</si>
  <si>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</si>
  <si>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</si>
  <si>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</si>
  <si>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</si>
  <si>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</si>
  <si>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</si>
  <si>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</si>
  <si>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</si>
  <si>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</si>
  <si>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</si>
  <si>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</si>
  <si>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</si>
  <si>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</si>
  <si>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</si>
  <si>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</si>
  <si>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</si>
  <si>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</si>
  <si>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</si>
  <si>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</si>
  <si>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</si>
  <si>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</si>
  <si>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</si>
  <si>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</si>
  <si>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</si>
  <si>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</si>
  <si>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</si>
  <si>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</si>
  <si>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</si>
  <si>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</si>
  <si>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</si>
  <si>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</si>
  <si>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</si>
  <si>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</si>
  <si>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</si>
  <si>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</si>
  <si>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</si>
  <si>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</si>
  <si>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</si>
  <si>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</si>
  <si>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</si>
  <si>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</si>
  <si>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</si>
  <si>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</si>
  <si>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</si>
  <si>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</si>
  <si>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</si>
  <si>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</si>
  <si>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</si>
  <si>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</si>
  <si>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</si>
  <si>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</si>
  <si>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</si>
  <si>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</si>
  <si>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</si>
  <si>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</si>
  <si>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</si>
  <si>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</si>
  <si>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</si>
  <si>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</si>
  <si>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</si>
  <si>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</si>
  <si>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</si>
  <si>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</si>
  <si>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</si>
  <si>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</si>
  <si>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</si>
  <si>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</si>
  <si>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</si>
  <si>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</si>
  <si>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</si>
  <si>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</si>
  <si>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</si>
  <si>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</si>
  <si>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</si>
  <si>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</si>
  <si>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</si>
  <si>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</si>
  <si>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</si>
  <si>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</si>
  <si>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</si>
  <si>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</si>
  <si>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</si>
  <si>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</si>
  <si>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</si>
  <si>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</si>
  <si>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</si>
  <si>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</si>
  <si>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</si>
  <si>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</si>
  <si>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</si>
  <si>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</si>
  <si>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</si>
  <si>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</si>
  <si>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</si>
  <si>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</si>
  <si>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</si>
  <si>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</si>
  <si>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</si>
  <si>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</si>
  <si>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</si>
  <si>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</si>
  <si>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</si>
  <si>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</si>
  <si>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</si>
  <si>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</si>
  <si>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</si>
  <si>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</si>
  <si>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</si>
  <si>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</si>
  <si>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</si>
  <si>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</si>
  <si>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</si>
  <si>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</si>
  <si>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</si>
  <si>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</si>
  <si>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</si>
  <si>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</si>
  <si>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</si>
  <si>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</si>
  <si>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</si>
  <si>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</si>
  <si>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</si>
  <si>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</si>
  <si>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</si>
  <si>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</si>
  <si>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</si>
  <si>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</si>
  <si>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</si>
  <si>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</si>
  <si>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</si>
  <si>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</si>
  <si>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</si>
  <si>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</si>
  <si>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</si>
  <si>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</si>
  <si>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</si>
  <si>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</si>
  <si>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</si>
  <si>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</si>
  <si>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</si>
  <si>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</si>
  <si>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</si>
  <si>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</si>
  <si>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</si>
  <si>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</si>
  <si>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</si>
  <si>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</si>
  <si>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</si>
  <si>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</si>
  <si>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</si>
  <si>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</si>
  <si>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</si>
  <si>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</si>
  <si>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</si>
  <si>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</si>
  <si>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</si>
  <si>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</si>
  <si>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</si>
  <si>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</si>
  <si>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</si>
  <si>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</si>
  <si>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</si>
  <si>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</si>
  <si>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</si>
  <si>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</si>
  <si>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</si>
  <si>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</si>
  <si>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</si>
  <si>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</si>
  <si>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</si>
  <si>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</si>
  <si>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</si>
  <si>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</si>
  <si>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</si>
  <si>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</si>
  <si>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</si>
  <si>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</si>
  <si>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</si>
  <si>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</si>
  <si>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</si>
  <si>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</si>
  <si>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</si>
  <si>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</si>
  <si>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</si>
  <si>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</si>
  <si>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</si>
  <si>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</si>
  <si>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</si>
  <si>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</si>
  <si>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</si>
  <si>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</si>
  <si>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</si>
  <si>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</si>
  <si>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</si>
  <si>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</si>
  <si>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</si>
  <si>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</si>
  <si>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</si>
  <si>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</si>
  <si>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</si>
  <si>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</si>
  <si>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</si>
  <si>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</si>
  <si>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</si>
  <si>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</si>
  <si>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</si>
  <si>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</si>
  <si>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</si>
  <si>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</si>
  <si>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</si>
  <si>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</si>
  <si>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</si>
  <si>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</si>
  <si>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</si>
  <si>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</si>
  <si>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</si>
  <si>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</si>
  <si>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</si>
  <si>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</si>
  <si>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</si>
  <si>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</si>
  <si>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</si>
  <si>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</si>
  <si>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</si>
  <si>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</si>
  <si>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</si>
  <si>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</si>
  <si>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</si>
  <si>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</si>
  <si>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</si>
  <si>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</si>
  <si>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</si>
  <si>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</si>
  <si>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</si>
  <si>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</si>
  <si>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</si>
  <si>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</si>
  <si>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</si>
  <si>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</si>
  <si>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</si>
  <si>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</si>
  <si>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</si>
  <si>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</si>
  <si>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</si>
  <si>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</si>
  <si>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</si>
  <si>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</si>
  <si>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</si>
  <si>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</si>
  <si>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</si>
  <si>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</si>
  <si>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</si>
  <si>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</si>
  <si>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</si>
  <si>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</si>
  <si>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</si>
  <si>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</si>
  <si>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</si>
  <si>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</si>
  <si>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</si>
  <si>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</si>
  <si>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</si>
  <si>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</si>
  <si>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</si>
  <si>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</si>
  <si>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</si>
  <si>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</si>
  <si>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</si>
  <si>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</si>
  <si>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</si>
  <si>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</si>
  <si>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</si>
  <si>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</si>
  <si>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</si>
  <si>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</si>
  <si>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</si>
  <si>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</si>
  <si>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</si>
  <si>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</si>
  <si>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</si>
  <si>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</si>
  <si>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</si>
  <si>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</si>
  <si>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</si>
  <si>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</si>
  <si>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</si>
  <si>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</si>
  <si>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</si>
  <si>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</si>
  <si>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</si>
  <si>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</si>
  <si>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</si>
  <si>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</si>
  <si>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</si>
  <si>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</si>
  <si>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</si>
  <si>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</si>
  <si>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</si>
  <si>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</si>
  <si>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</si>
  <si>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</si>
  <si>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</si>
  <si>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</si>
  <si>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</si>
  <si>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</si>
  <si>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</si>
  <si>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</si>
  <si>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</si>
  <si>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</si>
  <si>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</si>
  <si>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</si>
  <si>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</si>
  <si>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</si>
  <si>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</si>
  <si>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</si>
  <si>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</si>
  <si>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</si>
  <si>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</si>
  <si>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</si>
  <si>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</si>
  <si>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</si>
  <si>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</si>
  <si>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</si>
  <si>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</si>
  <si>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</si>
  <si>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</si>
  <si>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</si>
  <si>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</si>
  <si>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</si>
  <si>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</si>
  <si>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</si>
  <si>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</si>
  <si>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</si>
  <si>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</si>
  <si>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</si>
  <si>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</si>
  <si>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</si>
  <si>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</si>
  <si>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</si>
  <si>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</si>
  <si>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</si>
  <si>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</si>
  <si>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</si>
  <si>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</si>
  <si>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</si>
  <si>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</si>
  <si>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</si>
  <si>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</si>
  <si>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</si>
  <si>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</si>
  <si>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</si>
  <si>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</si>
  <si>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</si>
  <si>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</si>
  <si>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</si>
  <si>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</si>
  <si>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</si>
  <si>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</si>
  <si>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</si>
  <si>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</si>
  <si>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</si>
  <si>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</si>
  <si>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</si>
  <si>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</si>
  <si>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</si>
  <si>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</si>
  <si>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</si>
  <si>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</si>
  <si>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</si>
  <si>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</si>
  <si>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</si>
  <si>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</si>
  <si>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</si>
  <si>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</si>
  <si>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</si>
  <si>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</si>
  <si>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</si>
  <si>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</si>
  <si>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</si>
  <si>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</si>
  <si>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</si>
  <si>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</si>
  <si>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</si>
  <si>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</si>
  <si>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</si>
  <si>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</si>
  <si>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</si>
  <si>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</si>
  <si>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</si>
  <si>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</si>
  <si>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</si>
  <si>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</si>
  <si>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</si>
  <si>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</si>
  <si>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</si>
  <si>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</si>
  <si>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</si>
  <si>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</si>
  <si>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</si>
  <si>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</si>
  <si>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</si>
  <si>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</si>
  <si>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</si>
  <si>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</si>
  <si>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</si>
  <si>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</si>
  <si>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</si>
  <si>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</si>
  <si>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</si>
  <si>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</si>
  <si>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</si>
  <si>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</si>
  <si>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</si>
  <si>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</si>
  <si>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</si>
  <si>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</si>
  <si>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</si>
  <si>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</si>
  <si>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</si>
  <si>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</si>
  <si>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</si>
  <si>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</si>
  <si>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</si>
  <si>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</si>
  <si>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</si>
  <si>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</si>
  <si>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</si>
  <si>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</si>
  <si>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</si>
  <si>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</si>
  <si>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</si>
  <si>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</si>
  <si>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</si>
  <si>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</si>
  <si>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</si>
  <si>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</si>
  <si>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</si>
  <si>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</si>
  <si>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</si>
  <si>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</si>
  <si>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</si>
  <si>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</si>
  <si>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</si>
  <si>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</si>
  <si>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</si>
  <si>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</si>
  <si>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</si>
  <si>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</si>
  <si>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</si>
  <si>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</si>
  <si>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</si>
  <si>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</si>
  <si>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</si>
  <si>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</si>
  <si>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</si>
  <si>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</si>
  <si>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</si>
  <si>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</si>
  <si>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</si>
  <si>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</si>
  <si>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</si>
  <si>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</si>
  <si>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</si>
  <si>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</si>
  <si>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</si>
  <si>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</si>
  <si>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</si>
  <si>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</si>
  <si>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</si>
  <si>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</si>
  <si>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</si>
  <si>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</si>
  <si>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</si>
  <si>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</si>
  <si>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</si>
  <si>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</si>
  <si>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</si>
  <si>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</si>
  <si>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</si>
  <si>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</si>
  <si>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</si>
  <si>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</si>
  <si>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</si>
  <si>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</si>
  <si>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</si>
  <si>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</si>
  <si>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</si>
  <si>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</si>
  <si>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</si>
  <si>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</si>
  <si>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</si>
  <si>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</si>
  <si>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</si>
  <si>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</si>
  <si>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</si>
  <si>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</si>
  <si>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</si>
  <si>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</si>
  <si>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</si>
  <si>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</si>
  <si>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</si>
  <si>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</si>
  <si>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</si>
  <si>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</si>
  <si>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</si>
  <si>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</si>
  <si>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</si>
  <si>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</si>
  <si>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</si>
  <si>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</si>
  <si>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</si>
  <si>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</si>
  <si>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</si>
  <si>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</si>
  <si>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</si>
  <si>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</si>
  <si>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</si>
  <si>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</si>
  <si>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</si>
  <si>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</si>
  <si>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</si>
  <si>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</si>
  <si>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</si>
  <si>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</si>
  <si>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</si>
  <si>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</si>
  <si>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</si>
  <si>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</si>
  <si>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</si>
  <si>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</si>
  <si>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</si>
  <si>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</si>
  <si>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</si>
  <si>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</si>
  <si>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</si>
  <si>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</si>
  <si>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</si>
  <si>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</si>
  <si>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</si>
  <si>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</si>
  <si>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</si>
  <si>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</si>
  <si>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</si>
  <si>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</si>
  <si>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</si>
  <si>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</si>
  <si>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</si>
  <si>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</si>
  <si>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</si>
  <si>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</si>
  <si>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</si>
  <si>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</si>
  <si>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</si>
  <si>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</si>
  <si>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</si>
  <si>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</si>
  <si>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</si>
  <si>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</si>
  <si>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</si>
  <si>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</si>
  <si>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</si>
  <si>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</si>
  <si>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</si>
  <si>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</si>
  <si>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</si>
  <si>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</si>
  <si>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</si>
  <si>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</si>
  <si>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</si>
  <si>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</si>
  <si>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</si>
  <si>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</si>
  <si>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</si>
  <si>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</si>
  <si>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</si>
  <si>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</si>
  <si>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</si>
  <si>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</si>
  <si>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</si>
  <si>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</si>
  <si>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</si>
  <si>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</si>
  <si>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</si>
  <si>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</si>
  <si>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</si>
  <si>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</si>
  <si>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</si>
  <si>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</si>
  <si>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</si>
  <si>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</si>
  <si>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</si>
  <si>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</si>
  <si>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</si>
  <si>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</si>
  <si>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</si>
  <si>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</si>
  <si>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</si>
  <si>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</si>
  <si>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</si>
  <si>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</si>
  <si>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</si>
  <si>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</si>
  <si>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</si>
  <si>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</si>
  <si>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</si>
  <si>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</si>
  <si>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</si>
  <si>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</si>
  <si>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</si>
  <si>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</si>
  <si>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</si>
  <si>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</si>
  <si>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</si>
  <si>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</si>
  <si>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</si>
  <si>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</si>
  <si>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</si>
  <si>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</si>
  <si>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</si>
  <si>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</si>
  <si>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</si>
  <si>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</si>
  <si>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</si>
  <si>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</si>
  <si>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</si>
  <si>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</si>
  <si>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</si>
  <si>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</si>
  <si>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</si>
  <si>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</si>
  <si>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</si>
  <si>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</si>
  <si>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</si>
  <si>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</si>
  <si>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</si>
  <si>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</si>
  <si>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</si>
  <si>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</si>
  <si>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</si>
  <si>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</si>
  <si>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</si>
  <si>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</si>
  <si>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</si>
  <si>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</si>
  <si>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</si>
  <si>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</si>
  <si>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</si>
  <si>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</si>
  <si>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</si>
  <si>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</si>
  <si>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</si>
  <si>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</si>
  <si>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</si>
  <si>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</si>
  <si>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</si>
  <si>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</si>
  <si>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</si>
  <si>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</si>
  <si>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</si>
  <si>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</si>
  <si>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</si>
  <si>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</si>
  <si>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</si>
  <si>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</si>
  <si>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</si>
  <si>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</si>
  <si>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</si>
  <si>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</si>
  <si>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</si>
  <si>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</si>
  <si>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</si>
  <si>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</si>
  <si>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</si>
  <si>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</si>
  <si>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</si>
  <si>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</si>
  <si>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</si>
  <si>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</si>
  <si>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</si>
  <si>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</si>
  <si>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</si>
  <si>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</si>
  <si>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</si>
  <si>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</si>
  <si>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</si>
  <si>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</si>
  <si>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</si>
  <si>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</si>
  <si>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</si>
  <si>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</si>
  <si>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</si>
  <si>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</si>
  <si>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</si>
  <si>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</si>
  <si>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</si>
  <si>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</si>
  <si>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</si>
  <si>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</si>
  <si>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</si>
  <si>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</si>
  <si>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</si>
  <si>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</si>
  <si>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</si>
  <si>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</si>
  <si>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</si>
  <si>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</si>
  <si>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</si>
  <si>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</si>
  <si>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</si>
  <si>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</si>
  <si>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</si>
  <si>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</si>
  <si>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</si>
  <si>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</si>
  <si>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</si>
  <si>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</si>
  <si>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</si>
  <si>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</si>
  <si>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</si>
  <si>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</si>
  <si>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</si>
  <si>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</si>
  <si>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</si>
  <si>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</si>
  <si>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</si>
  <si>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</si>
  <si>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</si>
  <si>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</si>
  <si>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</si>
  <si>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</si>
  <si>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</si>
  <si>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</si>
  <si>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</si>
  <si>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</si>
  <si>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</si>
  <si>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</si>
  <si>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</si>
  <si>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</si>
  <si>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</si>
  <si>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</si>
  <si>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</si>
  <si>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</si>
  <si>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</si>
  <si>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</si>
  <si>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</si>
  <si>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</si>
  <si>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</si>
  <si>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</si>
  <si>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</si>
  <si>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</si>
  <si>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</si>
  <si>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</si>
  <si>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</si>
  <si>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</si>
  <si>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</si>
  <si>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</si>
  <si>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</si>
  <si>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</si>
  <si>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</si>
  <si>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</si>
  <si>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</si>
  <si>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</si>
  <si>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</si>
  <si>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</si>
  <si>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</si>
  <si>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</si>
  <si>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</si>
  <si>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</si>
  <si>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</si>
  <si>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</si>
  <si>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</si>
  <si>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</si>
  <si>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</si>
  <si>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</si>
  <si>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</si>
  <si>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</si>
  <si>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</si>
  <si>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</si>
  <si>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</si>
  <si>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</si>
  <si>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</si>
  <si>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</si>
  <si>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</si>
  <si>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</si>
  <si>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</si>
  <si>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</si>
  <si>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</si>
  <si>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</si>
  <si>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</si>
  <si>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</si>
  <si>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</si>
  <si>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</si>
  <si>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</si>
  <si>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</si>
  <si>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</si>
  <si>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</si>
  <si>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</si>
  <si>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</si>
  <si>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</si>
  <si>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</si>
  <si>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</si>
  <si>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</si>
  <si>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</si>
  <si>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</si>
  <si>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</si>
  <si>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</si>
  <si>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</si>
  <si>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</si>
  <si>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</si>
  <si>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</si>
  <si>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</si>
  <si>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</si>
  <si>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</si>
  <si>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</si>
  <si>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</si>
  <si>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</si>
  <si>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</si>
  <si>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</si>
  <si>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</si>
  <si>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</si>
  <si>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</si>
  <si>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</si>
  <si>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</si>
  <si>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</si>
  <si>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</si>
  <si>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</si>
  <si>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</si>
  <si>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</si>
  <si>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</si>
  <si>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</si>
  <si>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</si>
  <si>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</si>
  <si>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</si>
  <si>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</si>
  <si>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</si>
  <si>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</si>
  <si>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</si>
  <si>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</si>
  <si>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</si>
  <si>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</si>
  <si>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</si>
  <si>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</si>
  <si>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</si>
  <si>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</si>
  <si>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</si>
  <si>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</si>
  <si>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</si>
  <si>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</si>
  <si>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</si>
  <si>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</si>
  <si>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</si>
  <si>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</si>
  <si>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</si>
  <si>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</si>
  <si>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</si>
  <si>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</si>
  <si>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</si>
  <si>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</si>
  <si>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</si>
  <si>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</si>
  <si>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</si>
  <si>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</si>
  <si>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</si>
  <si>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</si>
  <si>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</si>
  <si>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</si>
  <si>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</si>
  <si>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</si>
  <si>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</si>
  <si>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</si>
  <si>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</si>
  <si>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</si>
  <si>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</si>
  <si>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</si>
  <si>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</si>
  <si>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</si>
  <si>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</si>
  <si>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</si>
  <si>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</si>
  <si>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</si>
  <si>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</si>
  <si>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</si>
  <si>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</si>
  <si>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</si>
  <si>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</si>
  <si>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</si>
  <si>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</si>
  <si>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</si>
  <si>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</si>
  <si>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</si>
  <si>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</si>
  <si>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</si>
  <si>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</si>
  <si>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</si>
  <si>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</si>
  <si>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</si>
  <si>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</si>
  <si>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</si>
  <si>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</si>
  <si>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</si>
  <si>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</si>
  <si>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</si>
  <si>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</si>
  <si>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</si>
  <si>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</si>
  <si>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</si>
  <si>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</si>
  <si>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</si>
  <si>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</si>
  <si>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</si>
  <si>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</si>
  <si>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</si>
  <si>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</si>
  <si>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</si>
  <si>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</si>
  <si>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</si>
  <si>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</si>
  <si>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</si>
  <si>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</si>
  <si>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</si>
  <si>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</si>
  <si>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</si>
  <si>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</si>
  <si>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</si>
  <si>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</si>
  <si>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</si>
  <si>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</si>
  <si>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</si>
  <si>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</si>
  <si>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</si>
  <si>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</si>
  <si>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</si>
  <si>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</si>
  <si>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</si>
  <si>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</si>
  <si>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</si>
  <si>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</si>
  <si>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</si>
  <si>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</si>
  <si>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</si>
  <si>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</si>
  <si>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</si>
  <si>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</si>
  <si>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</si>
  <si>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</si>
  <si>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</si>
  <si>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</si>
  <si>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</si>
  <si>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</si>
  <si>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</si>
  <si>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</si>
  <si>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</si>
  <si>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</si>
  <si>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</si>
  <si>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</si>
  <si>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</si>
  <si>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</si>
  <si>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</si>
  <si>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</si>
  <si>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</si>
  <si>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</si>
  <si>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</si>
  <si>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</si>
  <si>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</si>
  <si>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</si>
  <si>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</si>
  <si>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</si>
  <si>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</si>
  <si>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</si>
  <si>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</si>
  <si>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</si>
  <si>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</si>
  <si>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</si>
  <si>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</si>
  <si>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</si>
  <si>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</si>
  <si>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</si>
  <si>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</si>
  <si>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</si>
  <si>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</si>
  <si>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</si>
  <si>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</si>
  <si>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</si>
  <si>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</si>
  <si>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</si>
  <si>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</si>
  <si>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</si>
  <si>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</si>
  <si>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</si>
  <si>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</si>
  <si>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</si>
  <si>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</si>
  <si>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</si>
  <si>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</si>
  <si>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</si>
  <si>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</si>
  <si>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</si>
  <si>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</si>
  <si>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</si>
  <si>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</si>
  <si>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</si>
  <si>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</si>
  <si>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</si>
  <si>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</si>
  <si>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</si>
  <si>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</si>
  <si>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</si>
  <si>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</si>
  <si>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</si>
  <si>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</si>
  <si>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</si>
  <si>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</si>
  <si>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</si>
  <si>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</si>
  <si>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</si>
  <si>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</si>
  <si>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</si>
  <si>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</si>
  <si>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</si>
  <si>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</si>
  <si>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</si>
  <si>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</si>
  <si>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</si>
  <si>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</si>
  <si>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</si>
  <si>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</si>
  <si>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</si>
  <si>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</si>
  <si>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</si>
  <si>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</si>
  <si>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</si>
  <si>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</si>
  <si>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</si>
  <si>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</si>
  <si>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</si>
  <si>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</si>
  <si>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</si>
  <si>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</si>
  <si>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</si>
  <si>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</si>
  <si>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</si>
  <si>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</si>
  <si>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</si>
  <si>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</si>
  <si>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</si>
  <si>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</si>
  <si>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</si>
  <si>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</si>
  <si>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</si>
  <si>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</si>
  <si>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</si>
  <si>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</si>
  <si>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</si>
  <si>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</si>
  <si>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</si>
  <si>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</si>
  <si>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</si>
  <si>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</si>
  <si>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</si>
  <si>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</si>
  <si>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</si>
  <si>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</si>
  <si>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</si>
  <si>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</si>
  <si>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</si>
  <si>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</si>
  <si>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</si>
  <si>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</si>
  <si>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</si>
  <si>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</si>
  <si>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</si>
  <si>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</si>
  <si>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</si>
  <si>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</si>
  <si>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</si>
  <si>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</si>
  <si>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</si>
  <si>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</si>
  <si>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</si>
  <si>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</si>
  <si>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</si>
  <si>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</si>
  <si>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</si>
  <si>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</si>
  <si>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</si>
  <si>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</si>
  <si>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</si>
  <si>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</si>
  <si>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</si>
  <si>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</si>
  <si>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</si>
  <si>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</si>
  <si>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</si>
  <si>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</si>
  <si>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</si>
  <si>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</si>
  <si>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</si>
  <si>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</si>
  <si>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</si>
  <si>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</si>
  <si>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</si>
  <si>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</si>
  <si>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</si>
  <si>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</si>
  <si>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</si>
  <si>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</si>
  <si>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</si>
  <si>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</si>
  <si>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</si>
  <si>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</si>
  <si>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</si>
  <si>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</si>
  <si>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</si>
  <si>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</si>
  <si>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</si>
  <si>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</si>
  <si>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</si>
  <si>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</si>
  <si>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</si>
  <si>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</si>
  <si>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</si>
  <si>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</si>
  <si>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</si>
  <si>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</si>
  <si>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</si>
  <si>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</si>
  <si>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</si>
  <si>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</si>
  <si>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</si>
  <si>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</si>
  <si>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</si>
  <si>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</si>
  <si>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</si>
  <si>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</si>
  <si>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</si>
  <si>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</si>
  <si>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</si>
  <si>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</si>
  <si>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</si>
  <si>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</si>
  <si>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</si>
  <si>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</si>
  <si>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</si>
  <si>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</si>
  <si>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</si>
  <si>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</si>
  <si>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</si>
  <si>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</si>
  <si>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</si>
  <si>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</si>
  <si>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</si>
  <si>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</si>
  <si>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</si>
  <si>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</si>
  <si>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</si>
  <si>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</si>
  <si>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</si>
  <si>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</si>
  <si>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</si>
  <si>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</si>
  <si>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</si>
  <si>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</si>
  <si>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</si>
  <si>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</si>
  <si>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</si>
  <si>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</si>
  <si>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</si>
  <si>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</si>
  <si>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</si>
  <si>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</si>
  <si>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</si>
  <si>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</si>
  <si>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</si>
  <si>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</si>
  <si>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</si>
  <si>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</si>
  <si>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</si>
  <si>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</si>
  <si>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</si>
  <si>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</si>
  <si>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</si>
  <si>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</si>
  <si>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</si>
  <si>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</si>
  <si>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</si>
  <si>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</si>
  <si>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</si>
  <si>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</si>
  <si>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</si>
  <si>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</si>
  <si>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</si>
  <si>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</si>
  <si>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</si>
  <si>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</si>
  <si>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</si>
  <si>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</si>
  <si>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</si>
  <si>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</si>
  <si>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</si>
  <si>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</si>
  <si>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</si>
  <si>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</si>
  <si>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</si>
  <si>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</si>
  <si>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</si>
  <si>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</si>
  <si>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</si>
  <si>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</si>
  <si>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</si>
  <si>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</si>
  <si>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</si>
  <si>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</si>
  <si>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</si>
  <si>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</si>
  <si>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</si>
  <si>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</si>
  <si>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</si>
  <si>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</si>
  <si>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</si>
  <si>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</si>
  <si>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</si>
  <si>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</si>
  <si>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</si>
  <si>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</si>
  <si>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</si>
  <si>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</si>
  <si>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</si>
  <si>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</si>
  <si>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</si>
  <si>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</si>
  <si>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</si>
  <si>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</si>
  <si>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</si>
  <si>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</si>
  <si>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</si>
  <si>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</si>
  <si>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</si>
  <si>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</si>
  <si>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</si>
  <si>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</si>
  <si>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</si>
  <si>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</si>
  <si>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</si>
  <si>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</si>
  <si>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</si>
  <si>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</si>
  <si>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</si>
  <si>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</si>
  <si>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</si>
  <si>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</si>
  <si>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</si>
  <si>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</si>
  <si>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</si>
  <si>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</si>
  <si>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</si>
  <si>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</si>
  <si>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</si>
  <si>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</si>
  <si>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</si>
  <si>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</si>
  <si>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</si>
  <si>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</si>
  <si>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</si>
  <si>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</si>
  <si>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</si>
  <si>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</si>
  <si>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</si>
  <si>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</si>
  <si>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</si>
  <si>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</si>
  <si>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</si>
  <si>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</si>
  <si>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</si>
  <si>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</si>
  <si>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</si>
  <si>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</si>
  <si>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</si>
  <si>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</si>
  <si>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</si>
  <si>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</si>
  <si>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</si>
  <si>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</si>
  <si>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</si>
  <si>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</si>
  <si>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</si>
  <si>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</si>
  <si>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</si>
  <si>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</si>
  <si>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</si>
  <si>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</si>
  <si>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</si>
  <si>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</si>
  <si>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</si>
  <si>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</si>
  <si>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</si>
  <si>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</si>
  <si>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</si>
  <si>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</si>
  <si>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</si>
  <si>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</si>
  <si>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</si>
  <si>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</si>
  <si>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</si>
  <si>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</si>
  <si>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</si>
  <si>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</si>
  <si>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</si>
  <si>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</si>
  <si>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</si>
  <si>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</si>
  <si>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</si>
  <si>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</si>
  <si>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</si>
  <si>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</si>
  <si>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</si>
  <si>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</si>
  <si>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</si>
  <si>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</si>
  <si>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</si>
  <si>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</si>
  <si>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</si>
  <si>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</si>
  <si>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</si>
  <si>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</si>
  <si>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</si>
  <si>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</si>
  <si>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</si>
  <si>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</si>
  <si>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</si>
  <si>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</si>
  <si>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</si>
  <si>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</si>
  <si>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</si>
  <si>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</si>
  <si>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</si>
  <si>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</si>
  <si>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</si>
  <si>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</si>
  <si>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</si>
  <si>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</si>
  <si>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</si>
  <si>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</si>
  <si>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</si>
  <si>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</si>
  <si>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</si>
  <si>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</si>
  <si>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</si>
  <si>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</si>
  <si>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</si>
  <si>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</si>
  <si>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</si>
  <si>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</si>
  <si>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</si>
  <si>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</si>
  <si>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</si>
  <si>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</si>
  <si>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</si>
  <si>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</si>
  <si>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</si>
  <si>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</si>
  <si>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</si>
  <si>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</si>
  <si>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</si>
  <si>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</si>
  <si>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</si>
  <si>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</si>
  <si>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</si>
  <si>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</si>
  <si>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</si>
  <si>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</si>
  <si>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</si>
  <si>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</si>
  <si>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</si>
  <si>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</si>
  <si>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</si>
  <si>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</si>
  <si>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</si>
  <si>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</si>
  <si>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</si>
  <si>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</si>
  <si>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</si>
  <si>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</si>
  <si>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</si>
  <si>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</si>
  <si>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</si>
  <si>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</si>
  <si>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</si>
  <si>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</si>
  <si>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</si>
  <si>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</si>
  <si>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</si>
  <si>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</si>
  <si>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</si>
  <si>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</si>
  <si>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</si>
  <si>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</si>
  <si>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</si>
  <si>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</si>
  <si>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</si>
  <si>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</si>
  <si>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</si>
  <si>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</si>
  <si>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</si>
  <si>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</si>
  <si>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</si>
  <si>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</si>
  <si>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</si>
  <si>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</si>
  <si>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</si>
  <si>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</si>
  <si>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</si>
  <si>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</si>
  <si>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</si>
  <si>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</si>
  <si>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</si>
  <si>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</si>
  <si>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</si>
  <si>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</si>
  <si>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</si>
  <si>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</si>
  <si>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</si>
  <si>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</si>
  <si>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</si>
  <si>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</si>
  <si>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</si>
  <si>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</si>
  <si>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</si>
  <si>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</si>
  <si>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</si>
  <si>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</si>
  <si>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</si>
  <si>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</si>
  <si>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</si>
  <si>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</si>
  <si>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</si>
  <si>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</si>
  <si>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</si>
  <si>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</si>
  <si>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</si>
  <si>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</si>
  <si>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</si>
  <si>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</si>
  <si>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</si>
  <si>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</si>
  <si>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</si>
  <si>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</si>
  <si>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</si>
  <si>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</si>
  <si>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</si>
  <si>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</si>
  <si>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</si>
  <si>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</si>
  <si>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</si>
  <si>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</si>
  <si>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</si>
  <si>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</si>
  <si>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</si>
  <si>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</si>
  <si>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</si>
  <si>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</si>
  <si>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</si>
  <si>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</si>
  <si>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</si>
  <si>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</si>
  <si>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</si>
  <si>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</si>
  <si>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</si>
  <si>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</si>
  <si>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</si>
  <si>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</si>
  <si>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</si>
  <si>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</si>
  <si>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</si>
  <si>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</si>
  <si>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</si>
  <si>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</si>
  <si>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</si>
  <si>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</si>
  <si>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</si>
  <si>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</si>
  <si>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</si>
  <si>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</si>
  <si>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</si>
  <si>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</si>
  <si>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</si>
  <si>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</si>
  <si>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</si>
  <si>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</si>
  <si>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</si>
  <si>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</si>
  <si>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</si>
  <si>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</si>
  <si>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</si>
  <si>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</si>
  <si>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</si>
  <si>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</si>
  <si>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</si>
  <si>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</si>
  <si>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</si>
  <si>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</si>
  <si>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</si>
  <si>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</si>
  <si>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</si>
  <si>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</si>
  <si>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</si>
  <si>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</si>
  <si>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</si>
  <si>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</si>
  <si>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</si>
  <si>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</si>
  <si>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</si>
  <si>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</si>
  <si>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</si>
  <si>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</si>
  <si>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</si>
  <si>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</si>
  <si>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</si>
  <si>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</si>
  <si>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</si>
  <si>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</si>
  <si>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</si>
  <si>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</si>
  <si>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</si>
  <si>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</si>
  <si>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</si>
  <si>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</si>
  <si>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</si>
  <si>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</si>
  <si>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</si>
  <si>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</si>
  <si>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</si>
  <si>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</si>
  <si>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</si>
  <si>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</si>
  <si>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</si>
  <si>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</si>
  <si>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</si>
  <si>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</si>
  <si>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</si>
  <si>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</si>
  <si>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</si>
  <si>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</si>
  <si>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</si>
  <si>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</si>
  <si>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</si>
  <si>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</si>
  <si>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</si>
  <si>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</si>
  <si>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</si>
  <si>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</si>
  <si>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</si>
  <si>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</si>
  <si>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</si>
  <si>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</si>
  <si>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</si>
  <si>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</si>
  <si>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</si>
  <si>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</si>
  <si>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</si>
  <si>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</si>
  <si>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</si>
  <si>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</si>
  <si>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</si>
  <si>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</si>
  <si>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</si>
  <si>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</si>
  <si>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</si>
  <si>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</si>
  <si>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</si>
  <si>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</si>
  <si>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</si>
  <si>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</si>
  <si>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</si>
  <si>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</si>
  <si>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</si>
  <si>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</si>
  <si>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</si>
  <si>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</si>
  <si>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</si>
  <si>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</si>
  <si>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</si>
  <si>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</si>
  <si>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</si>
  <si>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</si>
  <si>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</si>
  <si>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</si>
  <si>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</si>
  <si>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</si>
  <si>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</si>
  <si>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</si>
  <si>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</si>
  <si>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</si>
  <si>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</si>
  <si>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</si>
  <si>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</si>
  <si>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</si>
  <si>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</si>
  <si>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</si>
  <si>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</si>
  <si>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</si>
  <si>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</si>
  <si>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</si>
  <si>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</si>
  <si>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</si>
  <si>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</si>
  <si>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</si>
  <si>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</si>
  <si>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</si>
  <si>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</si>
  <si>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</si>
  <si>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</si>
  <si>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</si>
  <si>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</si>
  <si>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</si>
  <si>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</si>
  <si>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</si>
  <si>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</si>
  <si>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</si>
  <si>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</si>
  <si>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</si>
  <si>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</si>
  <si>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</si>
  <si>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</si>
  <si>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</si>
  <si>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</si>
  <si>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</si>
  <si>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</si>
  <si>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</si>
  <si>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</si>
  <si>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</si>
  <si>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</si>
  <si>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</si>
  <si>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</si>
  <si>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</si>
  <si>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</si>
  <si>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</si>
  <si>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</si>
  <si>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</si>
  <si>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</si>
  <si>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</si>
  <si>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</si>
  <si>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</si>
  <si>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</si>
  <si>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</si>
  <si>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</si>
  <si>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</si>
  <si>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</si>
  <si>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</si>
  <si>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</si>
  <si>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</si>
  <si>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</si>
  <si>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</si>
  <si>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</si>
  <si>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</si>
  <si>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</si>
  <si>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</si>
  <si>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</si>
  <si>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</si>
  <si>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</si>
  <si>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</si>
  <si>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</si>
  <si>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</si>
  <si>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</si>
  <si>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</si>
  <si>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</si>
  <si>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</si>
  <si>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</si>
  <si>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</si>
  <si>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</si>
  <si>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</si>
  <si>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</si>
  <si>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</si>
  <si>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</si>
  <si>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</si>
  <si>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</si>
  <si>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</si>
  <si>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</si>
  <si>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</si>
  <si>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</si>
  <si>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</si>
  <si>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</si>
  <si>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</si>
  <si>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</si>
  <si>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</si>
  <si>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</si>
  <si>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</si>
  <si>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</si>
  <si>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</si>
  <si>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</si>
  <si>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</si>
  <si>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</si>
  <si>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</si>
  <si>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</si>
  <si>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</si>
  <si>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</si>
  <si>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</si>
  <si>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</si>
  <si>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</si>
  <si>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</si>
  <si>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</si>
  <si>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</si>
  <si>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</si>
  <si>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</si>
  <si>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</si>
  <si>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</si>
  <si>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</si>
  <si>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</si>
  <si>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</si>
  <si>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</si>
  <si>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</si>
  <si>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</si>
  <si>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</si>
  <si>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</si>
  <si>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</si>
  <si>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</si>
  <si>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</si>
  <si>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</si>
  <si>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</si>
  <si>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</si>
  <si>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</si>
  <si>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</si>
  <si>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</si>
  <si>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</si>
  <si>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</si>
  <si>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</si>
  <si>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</si>
  <si>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</si>
  <si>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</si>
  <si>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</si>
  <si>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</si>
  <si>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</si>
  <si>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</si>
  <si>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</si>
  <si>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</si>
  <si>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</si>
  <si>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</si>
  <si>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</si>
  <si>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</si>
  <si>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</si>
  <si>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</si>
  <si>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</si>
  <si>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</si>
  <si>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</si>
  <si>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</si>
  <si>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</si>
  <si>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</si>
  <si>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</si>
  <si>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</si>
  <si>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</si>
  <si>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</si>
  <si>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</si>
  <si>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</si>
  <si>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</si>
  <si>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</si>
  <si>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</si>
  <si>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</si>
  <si>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</si>
  <si>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</si>
  <si>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</si>
  <si>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</si>
  <si>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</si>
  <si>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</si>
  <si>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</si>
  <si>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</si>
  <si>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</si>
  <si>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</si>
  <si>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</si>
  <si>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</si>
  <si>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</si>
  <si>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</si>
  <si>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</si>
  <si>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</si>
  <si>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</si>
  <si>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</si>
  <si>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</si>
  <si>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</si>
  <si>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</si>
  <si>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</si>
  <si>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</si>
  <si>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</si>
  <si>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</si>
  <si>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</si>
  <si>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</si>
  <si>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</si>
  <si>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</si>
  <si>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</si>
  <si>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</si>
  <si>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</si>
  <si>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</si>
  <si>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</si>
  <si>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</si>
  <si>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</si>
  <si>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</si>
  <si>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</si>
  <si>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</si>
  <si>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</si>
  <si>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</si>
  <si>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</si>
  <si>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</si>
  <si>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</si>
  <si>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</si>
  <si>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</si>
  <si>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</si>
  <si>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</si>
  <si>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</si>
  <si>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</si>
  <si>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</si>
  <si>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</si>
  <si>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</si>
  <si>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</si>
  <si>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</si>
  <si>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</si>
  <si>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</si>
  <si>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</si>
  <si>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</si>
  <si>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</si>
  <si>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</si>
  <si>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</si>
  <si>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</si>
  <si>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</si>
  <si>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</si>
  <si>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</si>
  <si>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</si>
  <si>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</si>
  <si>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</si>
  <si>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</si>
  <si>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</si>
  <si>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</si>
  <si>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</si>
  <si>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</si>
  <si>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</si>
  <si>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</si>
  <si>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</si>
  <si>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</si>
  <si>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</si>
  <si>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</si>
  <si>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</si>
  <si>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</si>
  <si>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</si>
  <si>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</si>
  <si>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</si>
  <si>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</si>
  <si>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</si>
  <si>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</si>
  <si>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</si>
  <si>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</si>
  <si>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</si>
  <si>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</si>
  <si>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</si>
  <si>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</si>
  <si>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</si>
  <si>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</si>
  <si>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</si>
  <si>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</si>
  <si>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</si>
  <si>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</si>
  <si>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</si>
  <si>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</si>
  <si>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</si>
  <si>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</si>
  <si>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</si>
  <si>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</si>
  <si>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</si>
  <si>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</si>
  <si>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</si>
  <si>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</si>
  <si>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</si>
  <si>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</si>
  <si>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</si>
  <si>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</si>
  <si>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</si>
  <si>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</si>
  <si>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</si>
  <si>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</si>
  <si>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</si>
  <si>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</si>
  <si>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</si>
  <si>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</si>
  <si>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</si>
  <si>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</si>
  <si>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</si>
  <si>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</si>
  <si>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</si>
  <si>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</si>
  <si>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</si>
  <si>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</si>
  <si>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</si>
  <si>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</si>
  <si>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</si>
  <si>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</si>
  <si>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</si>
  <si>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</si>
  <si>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</si>
  <si>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</si>
  <si>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</si>
  <si>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</si>
  <si>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</si>
  <si>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</si>
  <si>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</si>
  <si>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</si>
  <si>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</si>
  <si>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</si>
  <si>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</si>
  <si>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</si>
  <si>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</si>
  <si>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</si>
  <si>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</si>
  <si>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</si>
  <si>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</si>
  <si>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</si>
  <si>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</si>
  <si>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</si>
  <si>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</si>
  <si>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</si>
  <si>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</si>
  <si>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</si>
  <si>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</si>
  <si>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</si>
  <si>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</si>
  <si>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</si>
  <si>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</si>
  <si>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</si>
  <si>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</si>
  <si>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</si>
  <si>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</si>
  <si>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</si>
  <si>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</si>
  <si>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</si>
  <si>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</si>
  <si>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</si>
  <si>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</si>
  <si>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</si>
  <si>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</si>
  <si>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</si>
  <si>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</si>
  <si>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</si>
  <si>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</si>
  <si>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</si>
  <si>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</si>
  <si>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</si>
  <si>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</si>
  <si>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</si>
  <si>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</si>
  <si>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</si>
  <si>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</si>
  <si>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</si>
  <si>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</si>
  <si>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</si>
  <si>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</si>
  <si>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</si>
  <si>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</si>
  <si>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</si>
  <si>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</si>
  <si>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</si>
  <si>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</si>
  <si>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</si>
  <si>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</si>
  <si>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</si>
  <si>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</si>
  <si>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</si>
  <si>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</si>
  <si>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</si>
  <si>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</si>
  <si>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</si>
  <si>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</si>
  <si>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</si>
  <si>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</si>
  <si>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</si>
  <si>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</si>
  <si>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</si>
  <si>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</si>
  <si>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</si>
  <si>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</si>
  <si>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</si>
  <si>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</si>
  <si>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</si>
  <si>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</si>
  <si>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</si>
  <si>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</si>
  <si>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</si>
  <si>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</si>
  <si>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</si>
  <si>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</si>
  <si>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</si>
  <si>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</si>
  <si>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</si>
  <si>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</si>
  <si>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</si>
  <si>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</si>
  <si>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</si>
  <si>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</si>
  <si>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</si>
  <si>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</si>
  <si>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</si>
  <si>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</si>
  <si>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</si>
  <si>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</si>
  <si>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</si>
  <si>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</si>
  <si>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</si>
  <si>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</si>
  <si>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</si>
  <si>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</si>
  <si>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</si>
  <si>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</si>
  <si>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</si>
  <si>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</si>
  <si>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</si>
  <si>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</si>
  <si>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</si>
  <si>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</si>
  <si>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</si>
  <si>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</si>
  <si>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</si>
  <si>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</si>
  <si>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</si>
  <si>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</si>
  <si>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</si>
  <si>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</si>
  <si>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</si>
  <si>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</si>
  <si>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</si>
  <si>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</si>
  <si>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</si>
  <si>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</si>
  <si>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</si>
  <si>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</si>
  <si>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</si>
  <si>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</si>
  <si>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</si>
  <si>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</si>
  <si>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</si>
  <si>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</si>
  <si>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</si>
  <si>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</si>
  <si>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</si>
  <si>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</si>
  <si>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</si>
  <si>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</si>
  <si>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</si>
  <si>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</si>
  <si>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</si>
  <si>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</si>
  <si>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</si>
  <si>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</si>
  <si>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</si>
  <si>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</si>
  <si>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</si>
  <si>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</si>
  <si>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</si>
  <si>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</si>
  <si>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</si>
  <si>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</si>
  <si>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</si>
  <si>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</si>
  <si>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</si>
  <si>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</si>
  <si>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</si>
  <si>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</si>
  <si>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</si>
  <si>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</si>
  <si>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</si>
  <si>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</si>
  <si>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</si>
  <si>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</si>
  <si>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</si>
  <si>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</si>
  <si>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</si>
  <si>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</si>
  <si>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</si>
  <si>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</si>
  <si>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</si>
  <si>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</si>
  <si>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</si>
  <si>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</si>
  <si>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</si>
  <si>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</si>
  <si>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</si>
  <si>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</si>
  <si>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</si>
  <si>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</si>
  <si>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</si>
  <si>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</si>
  <si>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</si>
  <si>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</si>
  <si>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</si>
  <si>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</si>
  <si>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</si>
  <si>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</si>
  <si>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</si>
  <si>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</si>
  <si>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</si>
  <si>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</si>
  <si>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</si>
  <si>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</si>
  <si>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</si>
  <si>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</si>
  <si>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</si>
  <si>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</si>
  <si>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</si>
  <si>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</si>
  <si>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</si>
  <si>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</si>
  <si>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</si>
  <si>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</si>
  <si>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</si>
  <si>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</si>
  <si>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</si>
  <si>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</si>
  <si>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</si>
  <si>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</si>
  <si>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</si>
  <si>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</si>
  <si>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</si>
  <si>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</si>
  <si>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</si>
  <si>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</si>
  <si>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</si>
  <si>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</si>
  <si>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</si>
  <si>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</si>
  <si>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</si>
  <si>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</si>
  <si>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</si>
  <si>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</si>
  <si>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</si>
  <si>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</si>
  <si>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</si>
  <si>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</si>
  <si>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</si>
  <si>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</si>
  <si>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</si>
  <si>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</si>
  <si>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</si>
  <si>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</si>
  <si>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</si>
  <si>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</si>
  <si>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</si>
  <si>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</si>
  <si>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</si>
  <si>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</si>
  <si>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</si>
  <si>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</si>
  <si>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</si>
  <si>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</si>
  <si>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</si>
  <si>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</si>
  <si>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</si>
  <si>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</si>
  <si>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</si>
  <si>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</si>
  <si>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</si>
  <si>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</si>
  <si>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</si>
  <si>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</si>
  <si>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</si>
  <si>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</si>
  <si>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</si>
  <si>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</si>
  <si>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</si>
  <si>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</si>
  <si>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</si>
  <si>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</si>
  <si>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</si>
  <si>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</si>
  <si>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</si>
  <si>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</si>
  <si>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</si>
  <si>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</si>
  <si>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</si>
  <si>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</si>
  <si>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</si>
  <si>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</si>
  <si>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</si>
  <si>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</si>
  <si>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</si>
  <si>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</si>
  <si>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</si>
  <si>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</si>
  <si>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</si>
  <si>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</si>
  <si>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</si>
  <si>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</si>
  <si>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</si>
  <si>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</si>
  <si>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</si>
  <si>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</si>
  <si>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</si>
  <si>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</si>
  <si>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</si>
  <si>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</si>
  <si>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</si>
  <si>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</si>
  <si>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</si>
  <si>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</si>
  <si>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</si>
  <si>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</si>
  <si>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</si>
  <si>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</si>
  <si>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</si>
  <si>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</si>
  <si>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</si>
  <si>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</si>
  <si>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</si>
  <si>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</si>
  <si>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</si>
  <si>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</si>
  <si>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</si>
  <si>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</si>
  <si>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</si>
  <si>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</si>
  <si>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</si>
  <si>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</si>
  <si>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</si>
  <si>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</si>
  <si>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</si>
  <si>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</si>
  <si>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</si>
  <si>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</si>
  <si>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</si>
  <si>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</si>
  <si>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</si>
  <si>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</si>
  <si>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</si>
  <si>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</si>
  <si>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</si>
  <si>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</si>
  <si>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</si>
  <si>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</si>
  <si>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</si>
  <si>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</si>
  <si>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</si>
  <si>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</si>
  <si>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</si>
  <si>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</si>
  <si>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</si>
  <si>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</si>
  <si>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</si>
  <si>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</si>
  <si>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</si>
  <si>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</si>
  <si>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</si>
  <si>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</si>
  <si>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</si>
  <si>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</si>
  <si>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</si>
  <si>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</si>
  <si>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</si>
  <si>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</si>
  <si>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</si>
  <si>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</si>
  <si>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</si>
  <si>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</si>
  <si>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</si>
  <si>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</si>
  <si>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</si>
  <si>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</si>
  <si>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</si>
  <si>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</si>
  <si>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</si>
  <si>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</si>
  <si>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</si>
  <si>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</si>
  <si>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</si>
  <si>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</si>
  <si>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</si>
  <si>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</si>
  <si>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</si>
  <si>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</si>
  <si>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</si>
  <si>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</si>
  <si>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</si>
  <si>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</si>
  <si>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</si>
  <si>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</si>
  <si>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</si>
  <si>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</si>
  <si>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</si>
  <si>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</si>
  <si>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</si>
  <si>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</si>
  <si>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</si>
  <si>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</si>
  <si>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</si>
  <si>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</si>
  <si>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</si>
  <si>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</si>
  <si>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</si>
  <si>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</si>
  <si>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</si>
  <si>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</si>
  <si>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</si>
  <si>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</si>
  <si>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</si>
  <si>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</si>
  <si>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</si>
  <si>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</si>
  <si>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</si>
  <si>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</si>
  <si>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</si>
  <si>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</si>
  <si>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</si>
  <si>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</si>
  <si>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</si>
  <si>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</si>
  <si>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</si>
  <si>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</si>
  <si>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</si>
  <si>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</si>
  <si>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</si>
  <si>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</si>
  <si>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</si>
  <si>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</si>
  <si>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</si>
  <si>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</si>
  <si>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</si>
  <si>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</si>
  <si>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</si>
  <si>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</si>
  <si>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</si>
  <si>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</si>
  <si>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</si>
  <si>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</si>
  <si>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</si>
  <si>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</si>
  <si>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</si>
  <si>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</si>
  <si>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</si>
  <si>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</si>
  <si>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</si>
  <si>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</si>
  <si>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</si>
  <si>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</si>
  <si>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</si>
  <si>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</si>
  <si>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</si>
  <si>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</si>
  <si>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</si>
  <si>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</si>
  <si>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</si>
  <si>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</si>
  <si>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</si>
  <si>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</si>
  <si>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</si>
  <si>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</si>
  <si>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</si>
  <si>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</si>
  <si>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</si>
  <si>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</si>
  <si>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</si>
  <si>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</si>
  <si>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</si>
  <si>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</si>
  <si>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</si>
  <si>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</si>
  <si>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</si>
  <si>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</si>
  <si>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</si>
  <si>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</si>
  <si>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</si>
  <si>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</si>
  <si>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</si>
  <si>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</si>
  <si>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</si>
  <si>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</si>
  <si>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</si>
  <si>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</si>
  <si>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</si>
  <si>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</si>
  <si>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</si>
  <si>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</si>
  <si>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</si>
  <si>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</si>
  <si>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</si>
  <si>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</si>
  <si>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</si>
  <si>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</si>
  <si>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</si>
  <si>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</si>
  <si>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</si>
  <si>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</si>
  <si>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</si>
  <si>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</si>
  <si>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</si>
  <si>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</si>
  <si>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</si>
  <si>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</si>
  <si>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</si>
  <si>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</si>
  <si>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</si>
  <si>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</si>
  <si>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</si>
  <si>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</si>
  <si>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</si>
  <si>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</si>
  <si>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</si>
  <si>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</si>
  <si>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</si>
  <si>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</si>
  <si>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</si>
  <si>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</si>
  <si>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</si>
  <si>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</si>
  <si>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</si>
  <si>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</si>
  <si>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</si>
  <si>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</si>
  <si>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</si>
  <si>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</si>
  <si>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</si>
  <si>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</si>
  <si>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</si>
  <si>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</si>
  <si>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</si>
  <si>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</si>
  <si>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</si>
  <si>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</si>
  <si>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</si>
  <si>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</si>
  <si>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</si>
  <si>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</si>
  <si>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</si>
  <si>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</si>
  <si>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</si>
  <si>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</si>
  <si>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</si>
  <si>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</si>
  <si>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</si>
  <si>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</si>
  <si>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</si>
  <si>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</si>
  <si>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</si>
  <si>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</si>
  <si>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</si>
  <si>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</si>
  <si>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</si>
  <si>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</si>
  <si>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</si>
  <si>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</si>
  <si>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</si>
  <si>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</si>
  <si>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</si>
  <si>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</si>
  <si>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</si>
  <si>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</si>
  <si>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</si>
  <si>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</si>
  <si>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</si>
  <si>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</si>
  <si>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</si>
  <si>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</si>
  <si>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</si>
  <si>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</si>
  <si>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</si>
  <si>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</si>
  <si>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</si>
  <si>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</si>
  <si>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</si>
  <si>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</si>
  <si>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</si>
  <si>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</si>
  <si>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</si>
  <si>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</si>
  <si>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</si>
  <si>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</si>
  <si>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</si>
  <si>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</si>
  <si>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</si>
  <si>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</si>
  <si>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</si>
  <si>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</si>
  <si>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</si>
  <si>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</si>
  <si>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</si>
  <si>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</si>
  <si>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</si>
  <si>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</si>
  <si>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</si>
  <si>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</si>
  <si>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</si>
  <si>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</si>
  <si>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</si>
  <si>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</si>
  <si>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</si>
  <si>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</si>
  <si>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</si>
  <si>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</si>
  <si>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</si>
  <si>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</si>
  <si>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</si>
  <si>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</si>
  <si>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</si>
  <si>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</si>
  <si>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</si>
  <si>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</si>
  <si>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</si>
  <si>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</si>
  <si>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</si>
  <si>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</si>
  <si>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</si>
  <si>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</si>
  <si>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</si>
  <si>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</si>
  <si>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</si>
  <si>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</si>
  <si>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</si>
  <si>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</si>
  <si>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</si>
  <si>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</si>
  <si>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</si>
  <si>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</si>
  <si>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</si>
  <si>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</si>
  <si>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</si>
  <si>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</si>
  <si>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</si>
  <si>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</si>
  <si>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</si>
  <si>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</si>
  <si>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</si>
  <si>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</si>
  <si>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</si>
  <si>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</si>
  <si>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</si>
  <si>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</si>
  <si>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</si>
  <si>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</si>
  <si>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</si>
  <si>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</si>
  <si>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</si>
  <si>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</si>
  <si>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</si>
  <si>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</si>
  <si>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</si>
  <si>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</si>
  <si>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</si>
  <si>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</si>
  <si>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</si>
  <si>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</si>
  <si>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</si>
  <si>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</si>
  <si>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</si>
  <si>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</si>
  <si>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</si>
  <si>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</si>
  <si>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</si>
  <si>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</si>
  <si>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</si>
  <si>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</si>
  <si>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</si>
  <si>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</si>
  <si>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</si>
  <si>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</si>
  <si>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</si>
  <si>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</si>
  <si>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</si>
  <si>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</si>
  <si>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</si>
  <si>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</si>
  <si>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</si>
  <si>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</si>
  <si>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</si>
  <si>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</si>
  <si>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</si>
  <si>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</si>
  <si>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</si>
  <si>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</si>
  <si>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</si>
  <si>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</si>
  <si>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</si>
  <si>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</si>
  <si>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</si>
  <si>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</si>
  <si>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</si>
  <si>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</si>
  <si>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</si>
  <si>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</si>
  <si>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</si>
  <si>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</si>
  <si>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</si>
  <si>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</si>
  <si>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</si>
  <si>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</si>
  <si>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</si>
  <si>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</si>
  <si>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</si>
  <si>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</si>
  <si>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</si>
  <si>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</si>
  <si>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</si>
  <si>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</si>
  <si>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</si>
  <si>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</si>
  <si>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</si>
  <si>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</si>
  <si>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</si>
  <si>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</si>
  <si>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</si>
  <si>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</si>
  <si>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</si>
  <si>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</si>
  <si>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</si>
  <si>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</si>
  <si>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</si>
  <si>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</si>
  <si>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</si>
  <si>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</si>
  <si>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</si>
  <si>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</si>
  <si>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</si>
  <si>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</si>
  <si>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</si>
  <si>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</si>
  <si>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</si>
  <si>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</si>
  <si>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</si>
  <si>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</si>
  <si>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</si>
  <si>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</si>
  <si>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</si>
  <si>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</si>
  <si>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</si>
  <si>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</si>
  <si>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</si>
  <si>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</si>
  <si>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</si>
  <si>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</si>
  <si>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</si>
  <si>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</si>
  <si>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</si>
  <si>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</si>
  <si>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</si>
  <si>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</si>
  <si>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</si>
  <si>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</si>
  <si>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</si>
  <si>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</si>
  <si>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</si>
  <si>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</si>
  <si>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</si>
  <si>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</si>
  <si>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</si>
  <si>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</si>
  <si>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</si>
  <si>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</si>
  <si>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</si>
  <si>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</si>
  <si>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</si>
  <si>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</si>
  <si>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</si>
  <si>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</si>
  <si>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</si>
  <si>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</si>
  <si>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</si>
  <si>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</si>
  <si>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</si>
  <si>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</si>
  <si>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</si>
  <si>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</si>
  <si>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</si>
  <si>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</si>
  <si>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</si>
  <si>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</si>
  <si>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</si>
  <si>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</si>
  <si>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</si>
  <si>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</si>
  <si>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</si>
  <si>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</si>
  <si>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</si>
  <si>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</si>
  <si>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</si>
  <si>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</si>
  <si>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</si>
  <si>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</si>
  <si>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</si>
  <si>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</si>
  <si>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</si>
  <si>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</si>
  <si>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</si>
  <si>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</si>
  <si>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</si>
  <si>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</si>
  <si>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</si>
  <si>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</si>
  <si>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</si>
  <si>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</si>
  <si>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</si>
  <si>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</si>
  <si>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</si>
  <si>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</si>
  <si>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</si>
  <si>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</si>
  <si>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</si>
  <si>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</si>
  <si>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</si>
  <si>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</si>
  <si>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</si>
  <si>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</si>
  <si>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</si>
  <si>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</si>
  <si>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</si>
  <si>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</si>
  <si>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</si>
  <si>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</si>
  <si>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</si>
  <si>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</si>
  <si>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</si>
  <si>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</si>
  <si>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</si>
  <si>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</si>
  <si>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</si>
  <si>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</si>
  <si>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</si>
  <si>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</si>
  <si>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</si>
  <si>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</si>
  <si>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</si>
  <si>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</si>
  <si>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</si>
  <si>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</si>
  <si>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</si>
  <si>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</si>
  <si>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</si>
  <si>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</si>
  <si>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</si>
  <si>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</si>
  <si>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</si>
  <si>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</si>
  <si>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</si>
  <si>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</si>
  <si>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</si>
  <si>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</si>
  <si>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</si>
  <si>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</si>
  <si>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</si>
  <si>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</si>
  <si>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</si>
  <si>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</si>
  <si>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</si>
  <si>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</si>
  <si>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</si>
  <si>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</si>
  <si>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</si>
  <si>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</si>
  <si>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</si>
  <si>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</si>
  <si>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</si>
  <si>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</si>
  <si>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</si>
  <si>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</si>
  <si>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</si>
  <si>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</si>
  <si>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</si>
  <si>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</si>
  <si>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</si>
  <si>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</si>
  <si>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</si>
  <si>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</si>
  <si>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</si>
  <si>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</si>
  <si>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</si>
  <si>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</si>
  <si>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</si>
  <si>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</si>
  <si>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</si>
  <si>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</si>
  <si>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</si>
  <si>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</si>
  <si>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</si>
  <si>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</si>
  <si>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</si>
  <si>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</si>
  <si>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</si>
  <si>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</si>
  <si>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</si>
  <si>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</si>
  <si>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</si>
  <si>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</si>
  <si>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</si>
  <si>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</si>
  <si>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</si>
  <si>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</si>
  <si>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</si>
  <si>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</si>
  <si>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</si>
  <si>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</si>
  <si>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</si>
  <si>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</si>
  <si>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</si>
  <si>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</si>
  <si>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</si>
  <si>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</si>
  <si>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</si>
  <si>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</si>
  <si>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</si>
  <si>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</si>
  <si>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</si>
  <si>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</si>
  <si>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</si>
  <si>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</si>
  <si>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</si>
  <si>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</si>
  <si>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</si>
  <si>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</si>
  <si>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</si>
  <si>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</si>
  <si>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</si>
  <si>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</si>
  <si>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</si>
  <si>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</si>
  <si>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</si>
  <si>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</si>
  <si>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</si>
  <si>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</si>
  <si>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</si>
  <si>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</si>
  <si>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</si>
  <si>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</si>
  <si>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</si>
  <si>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</si>
  <si>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</si>
  <si>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</si>
  <si>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</si>
  <si>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</si>
  <si>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</si>
  <si>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</si>
  <si>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</si>
  <si>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</si>
  <si>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</si>
  <si>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</si>
  <si>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</si>
  <si>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</si>
  <si>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</si>
  <si>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</si>
  <si>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</si>
  <si>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</si>
  <si>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</si>
  <si>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</si>
  <si>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</si>
  <si>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</si>
  <si>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</si>
  <si>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</si>
  <si>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</si>
  <si>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</si>
  <si>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</si>
  <si>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</si>
  <si>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</si>
  <si>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</si>
  <si>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</si>
  <si>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</si>
  <si>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</si>
  <si>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</si>
  <si>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</si>
  <si>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</si>
  <si>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</si>
  <si>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</si>
  <si>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</si>
  <si>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</si>
  <si>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</si>
  <si>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</si>
  <si>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</si>
  <si>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</si>
  <si>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</si>
  <si>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</si>
  <si>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</si>
  <si>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</si>
  <si>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</si>
  <si>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</si>
  <si>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</si>
  <si>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</si>
  <si>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</si>
  <si>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</si>
  <si>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</si>
  <si>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</si>
  <si>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</si>
  <si>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</si>
  <si>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</si>
  <si>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</si>
  <si>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</si>
  <si>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</si>
  <si>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</si>
  <si>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</si>
  <si>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</si>
  <si>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</si>
  <si>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</si>
  <si>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</si>
  <si>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</si>
  <si>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</si>
  <si>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</si>
  <si>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</si>
  <si>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</si>
  <si>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</si>
  <si>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</si>
  <si>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</si>
  <si>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</si>
  <si>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</si>
  <si>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</si>
  <si>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</si>
  <si>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</si>
  <si>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</si>
  <si>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</si>
  <si>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</si>
  <si>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</si>
  <si>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</si>
  <si>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</si>
  <si>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</si>
  <si>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</si>
  <si>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</si>
  <si>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</si>
  <si>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</si>
  <si>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</si>
  <si>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</si>
  <si>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</si>
  <si>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</si>
  <si>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</si>
  <si>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</si>
  <si>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</si>
  <si>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</si>
  <si>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</si>
  <si>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</si>
  <si>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</si>
  <si>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</si>
  <si>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</si>
  <si>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</si>
  <si>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</si>
  <si>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</si>
  <si>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</si>
  <si>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</si>
  <si>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</si>
  <si>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</si>
  <si>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</si>
  <si>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</si>
  <si>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</si>
  <si>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</si>
  <si>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</si>
  <si>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</si>
  <si>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</si>
  <si>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</si>
  <si>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</si>
  <si>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</si>
  <si>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</si>
  <si>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</si>
  <si>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</si>
  <si>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</si>
  <si>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</si>
  <si>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</si>
  <si>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</si>
  <si>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</si>
  <si>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</si>
  <si>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</si>
  <si>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</si>
  <si>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</si>
  <si>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</si>
  <si>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</si>
  <si>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</si>
  <si>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</si>
  <si>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</si>
  <si>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</si>
  <si>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</si>
  <si>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</si>
  <si>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</si>
  <si>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</si>
  <si>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</si>
  <si>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</si>
  <si>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</si>
  <si>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</si>
  <si>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</si>
  <si>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</si>
  <si>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</si>
  <si>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</si>
  <si>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</si>
  <si>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</si>
  <si>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</si>
  <si>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</si>
  <si>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</si>
  <si>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</si>
  <si>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</si>
  <si>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</si>
  <si>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</si>
  <si>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</si>
  <si>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</si>
  <si>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</si>
  <si>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</si>
  <si>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</si>
  <si>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</si>
  <si>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</si>
  <si>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</si>
  <si>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</si>
  <si>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</si>
  <si>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</si>
  <si>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</si>
  <si>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</si>
  <si>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</si>
  <si>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</si>
  <si>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</si>
  <si>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</si>
  <si>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</si>
  <si>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</si>
  <si>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</si>
  <si>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</si>
  <si>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</si>
  <si>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</si>
  <si>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</si>
  <si>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</si>
  <si>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</si>
  <si>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</si>
  <si>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</si>
  <si>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</si>
  <si>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</si>
  <si>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</si>
  <si>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</si>
  <si>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</si>
  <si>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</si>
  <si>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</si>
  <si>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</si>
  <si>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</si>
  <si>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</si>
  <si>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</si>
  <si>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</si>
  <si>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</si>
  <si>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</si>
  <si>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</si>
  <si>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</si>
  <si>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</si>
  <si>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</si>
  <si>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</si>
  <si>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</si>
  <si>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</si>
  <si>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</si>
  <si>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</si>
  <si>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</si>
  <si>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</si>
  <si>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</si>
  <si>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</si>
  <si>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</si>
  <si>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</si>
  <si>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</si>
  <si>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</si>
  <si>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</si>
  <si>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</si>
  <si>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</si>
  <si>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</si>
  <si>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</si>
  <si>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</si>
  <si>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</si>
  <si>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</si>
  <si>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</si>
  <si>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</si>
  <si>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</si>
  <si>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</si>
  <si>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</si>
  <si>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</si>
  <si>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</si>
  <si>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</si>
  <si>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</si>
  <si>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</si>
  <si>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</si>
  <si>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</si>
  <si>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</si>
  <si>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</si>
  <si>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</si>
  <si>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</si>
  <si>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</si>
  <si>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</si>
  <si>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</si>
  <si>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</si>
  <si>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</si>
  <si>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</si>
  <si>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</si>
  <si>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</si>
  <si>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</si>
  <si>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</si>
  <si>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</si>
  <si>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</si>
  <si>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</si>
  <si>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</si>
  <si>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</si>
  <si>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</si>
  <si>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</si>
  <si>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</si>
  <si>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</si>
  <si>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</si>
  <si>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</si>
  <si>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</si>
  <si>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</si>
  <si>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</si>
  <si>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</si>
  <si>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</si>
  <si>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</si>
  <si>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</si>
  <si>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</si>
  <si>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</si>
  <si>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</si>
  <si>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</si>
  <si>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</si>
  <si>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</si>
  <si>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</si>
  <si>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</si>
  <si>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</si>
  <si>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</si>
  <si>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</si>
  <si>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</si>
  <si>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</si>
  <si>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</si>
  <si>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</si>
  <si>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</si>
  <si>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</si>
  <si>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</si>
  <si>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</si>
  <si>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</si>
  <si>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</si>
  <si>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</si>
  <si>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</si>
  <si>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</si>
  <si>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</si>
  <si>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</si>
  <si>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</si>
  <si>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</si>
  <si>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</si>
  <si>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</si>
  <si>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</si>
  <si>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</si>
  <si>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</si>
  <si>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</si>
  <si>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</si>
  <si>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</si>
  <si>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</si>
  <si>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</si>
  <si>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</si>
  <si>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</si>
  <si>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</si>
  <si>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</si>
  <si>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</si>
  <si>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</si>
  <si>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</si>
  <si>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</si>
  <si>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</si>
  <si>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</si>
  <si>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</si>
  <si>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</si>
  <si>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</si>
  <si>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</si>
  <si>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</si>
  <si>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</si>
  <si>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</si>
  <si>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</si>
  <si>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</si>
  <si>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</si>
  <si>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</si>
  <si>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</si>
  <si>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</si>
  <si>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</si>
  <si>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</si>
  <si>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</si>
  <si>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</si>
  <si>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</si>
  <si>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</si>
  <si>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</si>
  <si>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</si>
  <si>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</si>
  <si>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</si>
  <si>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</si>
  <si>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</si>
  <si>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</si>
  <si>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</si>
  <si>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</si>
  <si>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</si>
  <si>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</si>
  <si>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</si>
  <si>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</si>
  <si>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</si>
  <si>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</si>
  <si>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</si>
  <si>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</si>
  <si>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</si>
  <si>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</si>
  <si>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</si>
  <si>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</si>
  <si>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</si>
  <si>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</si>
  <si>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</si>
  <si>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</si>
  <si>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</si>
  <si>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</si>
  <si>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</si>
  <si>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</si>
  <si>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</si>
  <si>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</si>
  <si>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</si>
  <si>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</si>
  <si>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</si>
  <si>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</si>
  <si>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</si>
  <si>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</si>
  <si>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</si>
  <si>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</si>
  <si>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</si>
  <si>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</si>
  <si>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</si>
  <si>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</si>
  <si>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</si>
  <si>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</si>
  <si>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</si>
  <si>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</si>
  <si>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</si>
  <si>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</si>
  <si>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</si>
  <si>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</si>
  <si>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</si>
  <si>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</si>
  <si>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</si>
  <si>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</si>
  <si>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</si>
  <si>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</si>
  <si>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</si>
  <si>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</si>
  <si>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</si>
  <si>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</si>
  <si>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</si>
  <si>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</si>
  <si>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</si>
  <si>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</si>
  <si>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</si>
  <si>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</si>
  <si>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</si>
  <si>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</si>
  <si>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</si>
  <si>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</si>
  <si>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</si>
  <si>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</si>
  <si>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</si>
  <si>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</si>
  <si>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</si>
  <si>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</si>
  <si>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</si>
  <si>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</si>
  <si>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</si>
  <si>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</si>
  <si>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</si>
  <si>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</si>
  <si>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</si>
  <si>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</si>
  <si>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</si>
  <si>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</si>
  <si>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</si>
  <si>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</si>
  <si>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</si>
  <si>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</si>
  <si>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</si>
  <si>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</si>
  <si>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</si>
  <si>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</si>
  <si>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</si>
  <si>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</si>
  <si>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</si>
  <si>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</si>
  <si>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</si>
  <si>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</si>
  <si>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</si>
  <si>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</si>
  <si>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</si>
  <si>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</si>
  <si>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</si>
  <si>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</si>
  <si>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</si>
  <si>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</si>
  <si>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</si>
  <si>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</si>
  <si>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</si>
  <si>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</si>
  <si>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</si>
  <si>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</si>
  <si>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</si>
  <si>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</si>
  <si>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</si>
  <si>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</si>
  <si>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</si>
  <si>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</si>
  <si>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</si>
  <si>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</si>
  <si>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</si>
  <si>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</si>
  <si>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</si>
  <si>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</si>
  <si>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</si>
  <si>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</si>
  <si>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</si>
  <si>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</si>
  <si>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</si>
  <si>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</si>
  <si>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</si>
  <si>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</si>
  <si>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</si>
  <si>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</si>
  <si>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</si>
  <si>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</si>
  <si>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</si>
  <si>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</si>
  <si>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</si>
  <si>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</si>
  <si>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</si>
  <si>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</si>
  <si>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</si>
  <si>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</si>
  <si>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</si>
  <si>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</si>
  <si>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</si>
  <si>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</si>
  <si>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</si>
  <si>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</si>
  <si>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</si>
  <si>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</si>
  <si>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</si>
  <si>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</si>
  <si>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</si>
  <si>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</si>
  <si>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</si>
  <si>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</si>
  <si>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</si>
  <si>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</si>
  <si>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</si>
  <si>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</si>
  <si>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</si>
  <si>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</si>
  <si>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</si>
  <si>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</si>
  <si>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</si>
  <si>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</si>
  <si>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</si>
  <si>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</si>
  <si>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</si>
  <si>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</si>
  <si>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</si>
  <si>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</si>
  <si>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</si>
  <si>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</si>
  <si>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</si>
  <si>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</si>
  <si>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</si>
  <si>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</si>
  <si>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</si>
  <si>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</si>
  <si>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</si>
  <si>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</si>
  <si>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</si>
  <si>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</si>
  <si>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</si>
  <si>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</si>
  <si>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</si>
  <si>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</si>
  <si>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</si>
  <si>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</si>
  <si>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</si>
  <si>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</si>
  <si>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</si>
  <si>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</si>
  <si>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</si>
  <si>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</si>
  <si>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</si>
  <si>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</si>
  <si>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</si>
  <si>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</si>
  <si>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</si>
  <si>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</si>
  <si>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</si>
  <si>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</si>
  <si>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</si>
  <si>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</si>
  <si>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</si>
  <si>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</si>
  <si>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</si>
  <si>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</si>
  <si>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</si>
  <si>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</si>
  <si>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</si>
  <si>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</si>
  <si>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</si>
  <si>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</si>
  <si>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</si>
  <si>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</si>
  <si>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</si>
  <si>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</si>
  <si>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</si>
  <si>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</si>
  <si>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</si>
  <si>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</si>
  <si>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</si>
  <si>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</si>
  <si>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</si>
  <si>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</si>
  <si>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</si>
  <si>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</si>
  <si>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</si>
  <si>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</si>
  <si>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</si>
  <si>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</si>
  <si>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</si>
  <si>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</si>
  <si>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</si>
  <si>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</si>
  <si>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</si>
  <si>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</si>
  <si>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</si>
  <si>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</si>
  <si>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</si>
  <si>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</si>
  <si>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</si>
  <si>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</si>
  <si>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</si>
  <si>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</si>
  <si>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</si>
  <si>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</si>
  <si>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</si>
  <si>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</si>
  <si>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</si>
  <si>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</si>
  <si>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</si>
  <si>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</si>
  <si>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</si>
  <si>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</si>
  <si>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</si>
  <si>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</si>
  <si>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</si>
  <si>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</si>
  <si>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</si>
  <si>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</si>
  <si>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</si>
  <si>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</si>
  <si>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</si>
  <si>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</si>
  <si>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</si>
  <si>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</si>
  <si>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</si>
  <si>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</si>
  <si>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</si>
  <si>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</si>
  <si>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</si>
  <si>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</si>
  <si>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</si>
  <si>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</si>
  <si>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</si>
  <si>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</si>
  <si>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</si>
  <si>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</si>
  <si>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</si>
  <si>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</si>
  <si>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</si>
  <si>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</si>
  <si>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</si>
  <si>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</si>
  <si>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</si>
  <si>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</si>
  <si>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</si>
  <si>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</si>
  <si>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</si>
  <si>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</si>
  <si>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</si>
  <si>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</si>
  <si>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</si>
  <si>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</si>
  <si>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</si>
  <si>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</si>
  <si>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</si>
  <si>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</si>
  <si>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</si>
  <si>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</si>
  <si>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</si>
  <si>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</si>
  <si>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</si>
  <si>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</si>
  <si>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</si>
  <si>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</si>
  <si>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</si>
  <si>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</si>
  <si>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</si>
  <si>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</si>
  <si>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</si>
  <si>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</si>
  <si>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</si>
  <si>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</si>
  <si>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</si>
  <si>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</si>
  <si>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</si>
  <si>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</si>
  <si>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</si>
  <si>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</si>
  <si>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</si>
  <si>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</si>
  <si>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</si>
  <si>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</si>
  <si>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</si>
  <si>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</si>
  <si>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</si>
  <si>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</si>
  <si>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</si>
  <si>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</si>
  <si>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</si>
  <si>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</si>
  <si>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</si>
  <si>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</si>
  <si>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</si>
  <si>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</si>
  <si>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</si>
  <si>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</si>
  <si>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</si>
  <si>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</si>
  <si>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</si>
  <si>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</si>
  <si>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</si>
  <si>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</si>
  <si>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</si>
  <si>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</si>
  <si>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</si>
  <si>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</si>
  <si>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</si>
  <si>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</si>
  <si>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</si>
  <si>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</si>
  <si>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</si>
  <si>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</si>
  <si>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</si>
  <si>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</si>
  <si>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</si>
  <si>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</si>
  <si>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</si>
  <si>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</si>
  <si>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</si>
  <si>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</si>
  <si>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</si>
  <si>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</si>
  <si>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</si>
  <si>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</si>
  <si>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</si>
  <si>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</si>
  <si>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</si>
  <si>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</si>
  <si>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</si>
  <si>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</si>
  <si>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</si>
  <si>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</si>
  <si>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</si>
  <si>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</si>
  <si>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</si>
  <si>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</si>
  <si>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</si>
  <si>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</si>
  <si>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</si>
  <si>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</si>
  <si>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</si>
  <si>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</si>
  <si>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</si>
  <si>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</si>
  <si>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</si>
  <si>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</si>
  <si>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</si>
  <si>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</si>
  <si>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</si>
  <si>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</si>
  <si>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</si>
  <si>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</si>
  <si>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</si>
  <si>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</si>
  <si>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</si>
  <si>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</si>
  <si>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</si>
  <si>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</si>
  <si>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</si>
  <si>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</si>
  <si>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</si>
  <si>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</si>
  <si>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</si>
  <si>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</si>
  <si>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</si>
  <si>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</si>
  <si>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</si>
  <si>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</si>
  <si>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</si>
  <si>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</si>
  <si>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</si>
  <si>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</si>
  <si>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</si>
  <si>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</si>
  <si>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</si>
  <si>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</si>
  <si>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</si>
  <si>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</si>
  <si>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</si>
  <si>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</si>
  <si>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</si>
  <si>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</si>
  <si>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</si>
  <si>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</si>
  <si>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</si>
  <si>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</si>
  <si>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</si>
  <si>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</si>
  <si>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</si>
  <si>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</si>
  <si>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</si>
  <si>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</si>
  <si>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</si>
  <si>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</si>
  <si>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</si>
  <si>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</si>
  <si>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</si>
  <si>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</si>
  <si>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</si>
  <si>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</si>
  <si>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</si>
  <si>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</si>
  <si>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</si>
  <si>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</si>
  <si>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</si>
  <si>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</si>
  <si>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</si>
  <si>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</si>
  <si>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</si>
  <si>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</si>
  <si>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</si>
  <si>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</si>
  <si>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</si>
  <si>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</si>
  <si>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</si>
  <si>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</si>
  <si>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</si>
  <si>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</si>
  <si>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</si>
  <si>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</si>
  <si>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</si>
  <si>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</si>
  <si>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</si>
  <si>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</si>
  <si>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</si>
  <si>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</si>
  <si>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</si>
  <si>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</si>
  <si>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</si>
  <si>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</si>
  <si>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</si>
  <si>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</si>
  <si>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</si>
  <si>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</si>
  <si>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</si>
  <si>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</si>
  <si>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</si>
  <si>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</si>
  <si>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</si>
  <si>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</si>
  <si>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</si>
  <si>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</si>
  <si>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</si>
  <si>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</si>
  <si>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</si>
  <si>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</si>
  <si>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</si>
  <si>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</si>
  <si>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</si>
  <si>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</si>
  <si>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</si>
  <si>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</si>
  <si>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</si>
  <si>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</si>
  <si>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</si>
  <si>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</si>
  <si>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</si>
  <si>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</si>
  <si>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</si>
  <si>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</si>
  <si>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</si>
  <si>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</si>
  <si>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</si>
  <si>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</si>
  <si>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</si>
  <si>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</si>
  <si>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</si>
  <si>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</si>
  <si>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</si>
  <si>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</si>
  <si>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</si>
  <si>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</si>
  <si>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</si>
  <si>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</si>
  <si>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</si>
  <si>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</si>
  <si>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</si>
  <si>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</si>
  <si>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</si>
  <si>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</si>
  <si>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</si>
  <si>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</si>
  <si>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</si>
  <si>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</si>
  <si>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</si>
  <si>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</si>
  <si>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</si>
  <si>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</si>
  <si>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</si>
  <si>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</si>
  <si>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</si>
  <si>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</si>
  <si>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</si>
  <si>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</si>
  <si>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</si>
  <si>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</si>
  <si>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</si>
  <si>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</si>
  <si>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</si>
  <si>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</si>
  <si>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</si>
  <si>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</si>
  <si>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</si>
  <si>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</si>
  <si>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</si>
  <si>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</si>
  <si>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</si>
  <si>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</si>
  <si>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</si>
  <si>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</si>
  <si>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</si>
  <si>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</si>
  <si>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</si>
  <si>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</si>
  <si>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</si>
  <si>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</si>
  <si>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</si>
  <si>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</si>
  <si>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</si>
  <si>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</si>
  <si>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</si>
  <si>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</si>
  <si>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</si>
  <si>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</si>
  <si>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</si>
  <si>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</si>
  <si>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</si>
  <si>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</si>
  <si>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</si>
  <si>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</si>
  <si>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</si>
  <si>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</si>
  <si>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</si>
  <si>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</si>
  <si>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</si>
  <si>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</si>
  <si>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</si>
  <si>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</si>
  <si>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</si>
  <si>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</si>
  <si>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</si>
  <si>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</si>
  <si>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</si>
  <si>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</si>
  <si>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</si>
  <si>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</si>
  <si>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</si>
  <si>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</si>
  <si>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</si>
  <si>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</si>
  <si>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</si>
  <si>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</si>
  <si>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</si>
  <si>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</si>
  <si>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</si>
  <si>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</si>
  <si>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</si>
  <si>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</si>
  <si>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</si>
  <si>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</si>
  <si>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</si>
  <si>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</si>
  <si>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</si>
  <si>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</si>
  <si>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</si>
  <si>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</si>
  <si>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</si>
  <si>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</si>
  <si>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</si>
  <si>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</si>
  <si>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</si>
  <si>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</si>
  <si>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</si>
  <si>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</si>
  <si>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</si>
  <si>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</si>
  <si>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</si>
  <si>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</si>
  <si>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</si>
  <si>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</si>
  <si>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</si>
  <si>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</si>
  <si>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</si>
  <si>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</si>
  <si>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</si>
  <si>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</si>
  <si>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</si>
  <si>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</si>
  <si>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</si>
  <si>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</si>
  <si>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</si>
  <si>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</si>
  <si>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1.0.0</t>
  </si>
  <si>
    <t>REFORMA GERAL NO GINÁSIO EDYR CARLOS FELLINI</t>
  </si>
  <si>
    <t>SERVIÇOS INICIAIS</t>
  </si>
  <si>
    <t>1.1.0</t>
  </si>
  <si>
    <t>ADMINISTRAÇÃO LOCAL DE OBRA</t>
  </si>
  <si>
    <t>1.1.1.</t>
  </si>
  <si>
    <t>1.1.2</t>
  </si>
  <si>
    <t>FORNECIMENTO E INSTALAÇÃO DE PLACA DE OBRA COM CHAPA GALVANIZADA E ESTRUTURA DE MADEIRA. AF_03/2022_PS</t>
  </si>
  <si>
    <t>1.1.3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</si>
  <si>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</si>
  <si>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1.1.4</t>
  </si>
  <si>
    <t>MONTAGEM E DESMONTAGEM DE ANDAIME TUBULAR TIPO "TORRE" (EXCLUSIVE ANDAIME E LIMPEZA). AF_03/2024</t>
  </si>
  <si>
    <t>DEMOLIÇÃO/REMOÇÃO</t>
  </si>
  <si>
    <t>REMOÇÃO DE PORTAS, DE FORMA MANUAL, SEM REAPROVEITAMENTO.  AF_09/2023</t>
  </si>
  <si>
    <t>REMOÇÃO DE JANELAS, DE FORMA MANUAL, SEM REAPROVEITAMENTO. AF_09/2023</t>
  </si>
  <si>
    <t>REMOÇÃO DE VIDRO LISO COMUM DE ESQUADRIA COM BAGUETE DE ALUMÍNIO OU PVC. AF_11/2025</t>
  </si>
  <si>
    <t>REMOÇÃO DE LOUÇAS, DE FORMA MANUAL, SEM REAPROVEITAMENTO. AF_09/2023</t>
  </si>
  <si>
    <t>REMOÇÃO DE METAIS SANITÁRIOS, DE FORMA MANUAL, SEM REAPROVEITAMENTO. AF_09/2023</t>
  </si>
  <si>
    <t>1.2.0</t>
  </si>
  <si>
    <t>1.2.1</t>
  </si>
  <si>
    <t>1.2.2</t>
  </si>
  <si>
    <t>1.2.3</t>
  </si>
  <si>
    <t>1.2.4</t>
  </si>
  <si>
    <t>1.2.5</t>
  </si>
  <si>
    <t>1.3.0</t>
  </si>
  <si>
    <t xml:space="preserve">PAREDES/DIVISÓRIAS </t>
  </si>
  <si>
    <t>1.3.1</t>
  </si>
  <si>
    <t>1.3.2</t>
  </si>
  <si>
    <t>1.3.3</t>
  </si>
  <si>
    <t>1.3.4</t>
  </si>
  <si>
    <t>1.3.5</t>
  </si>
  <si>
    <t>DIVISORIA SANITÁRIA, EM GRANITO CINZA POLIDO, ESP = 3CM, ASSENTADO COM ARGAMASSA COLANTE AC III-E. AF_10/2025</t>
  </si>
  <si>
    <t>ALVENARIA DE VEDAÇÃO DE BLOCOS CERÂMICOS FURADOS NA VERTICAL DE 14X19X39 CM (ESPESSURA 14 CM) E ARGAMASSA DE ASSENTAMENTO COM PREPARO MANUAL. AF_12/2021</t>
  </si>
  <si>
    <t>ALVENARIA DE VEDAÇÃO DE TIJOLO CERÂMICO MACIÇO APARENTE DE 6x12x24cm (ESPESSURA 12cm) E ARGAMASSA DE ASSENTAMENTO COM
PREPARO MANUAL</t>
  </si>
  <si>
    <t>ESPUMA D28 10CM DE ESPESSURA</t>
  </si>
  <si>
    <t>TECIDO DE POLIÉSTER</t>
  </si>
  <si>
    <t>PAREDE COM SISTEMA EM CHAPAS DE GESSO PARA DRYWALL, USO INTERNO, COM DUAS FACES SIMPLES E ESTRUTURA METÁLICA COM GUIAS SIMPLES, SEM VÃOS. AF_07/2023_PS</t>
  </si>
  <si>
    <t>1.3.6</t>
  </si>
  <si>
    <t>1.3.7</t>
  </si>
  <si>
    <t>DIVISORIA SANITÁRIA, EM GRANITO CINZA POLIDO, ESP = 3CM,ASSENTADO COM ARGAMASSA COLANTE AC III-E. AF_10/2025</t>
  </si>
  <si>
    <t>1.4.0</t>
  </si>
  <si>
    <t>COBERTURA</t>
  </si>
  <si>
    <t>1.4.1</t>
  </si>
  <si>
    <t>TELHADISTA COM ENCARGOS COMPLEMENTARES</t>
  </si>
  <si>
    <t>MANTA ASFÁLTICA ALUMINIZADA, 3MM, PARA ISOLAMENTO TERMOACÚSTICO E IMPERMEABILIZAÇÃO DA COBERTURA</t>
  </si>
  <si>
    <t>1.4.2</t>
  </si>
  <si>
    <t>1.5.0</t>
  </si>
  <si>
    <t>ESQUADRIAS</t>
  </si>
  <si>
    <t>JANELA DE ALUMÍNIO DE CORRER COM 2 FOLHAS PARA VIDROS (VIDROS INCLUSOS), BATENTE/ REQUADRO 6 A 14 CM, ACABAMENTO COM ACETATO OU BRILHANTE, FIXAÇÃO COM PARAFUSO, SEM GUARNIÇÃO/ALIZAR, DIMENSÕES 100X120 CM, VEDAÇÃO COM SILICONE, EXCLUSIVE CONTRAMARCO - FORNECIMENTO E INSTALAÇÃO. AF_11/2024</t>
  </si>
  <si>
    <t>PORTA EM ALUMÍNIO DE ABRIR TIPO VENEZIANA COM GUARNIÇÃO, FIXAÇÃO COM PARAFUSOS - FORNECIMENTO E INSTALAÇÃO. AF_10/2025</t>
  </si>
  <si>
    <t>JANELA DE AÇO TIPO BASCULANTE, PARA VIDROS (VIDROS NÃO INCLUSOS), BATENTE/ REQUADRO INCLUSO (6,5 A 14 CM), DIMENSÕES 60X60 CM, COM COM PINTURA ANTICORROSIVA, SEM ACABAMENTO, COM
FERRAGENS, FIXAÇÃO COM ARGAMASSA, EXCLUSIVE CONTRAMARCO - FORNECIMENTO E INSTALAÇÃO. AF_11/2024</t>
  </si>
  <si>
    <t>JANELA DE ALUMÍNIO DE CORRER COM 3 FOLHAS (2 VENEZIANAS E 1 FOLHA PARA VIDRO,VIDRO INCLUSO), BATENTE/ REQUADRO 6 A 14 CM,SEM ACABAMENTO, FIXAÇÃO COM PARAFUSO, SEM GUARNIÇÃO/ ALIZAR,
DIMENSÕES 100X120 CM, VEDAÇÃO COM SILICONE, EXCLUSIVE CONTRAMARCO - FORNECIMENTO E INSTALAÇÃO. AF_11/2024</t>
  </si>
  <si>
    <t>INSTALAÇÃO DE VIDRO LISO INCOLOR, E = 4 MM, EM ESQUADRIA DE ALUMÍNIO OU PVC, FIXADO COM BAGUETE. AF_11/2025</t>
  </si>
  <si>
    <t>SUBSTITUIÇÃO DE VIDROS QUEBRADOS DAS ESQUADRIAS METÁLICAS</t>
  </si>
  <si>
    <t>LUBRIFICAÇÃO DE PARTES MÓVEIS DE ESQUADRIAS METÁLICAS BASCULANTES</t>
  </si>
  <si>
    <t>ADEQUAÇÃO ALAVANCA ABRE-FECHA ESQUADRIAS METÁLICAS BASCULANTES</t>
  </si>
  <si>
    <t>1.6.0</t>
  </si>
  <si>
    <t xml:space="preserve">REVESTIMENTOS </t>
  </si>
  <si>
    <t>REVESTIMENTO CERÂMICO PARA PISO COM PLACAS TIPO ESMALTADA DE DIMENSÕES 60X60 CM APLICADA EM AMBIENTES DE ÁREA MENOR QUE 5 M2. AF_02/2023_PE</t>
  </si>
  <si>
    <t>REVESTIMENTO CERÂMICO PARA PAREDES INTERNAS COM PLACAS TIPO ESMALTADA DE DIMENSÕES 60X60 CM APLICADAS NA ALTURA INTEIRA DAS PAREDES. AF_02/2023_PE</t>
  </si>
  <si>
    <t>1.6.1</t>
  </si>
  <si>
    <t>1.6.2</t>
  </si>
  <si>
    <t>1.6.3</t>
  </si>
  <si>
    <t>1.6.4</t>
  </si>
  <si>
    <t>1.6.5</t>
  </si>
  <si>
    <t>CHAPISCO APLICADO EM ALVENARIA (COM PRESENÇA DE VÃOS) E ESTRUTURAS DE CONCRETO DE FACHADA, COM COLHER DE PEDREIRO. ARGAMASSA TRAÇO 1:3 COM PREPARO MANUAL. AF_10/2022</t>
  </si>
  <si>
    <t>CONTRAPISO EM ARGAMASSA TRAÇO 1:4 (CIMENTO E AREIA), PREPARO MECÂNICO COM BETONEIRA 400 L, APLICADO EM ÁREAS SECAS SOBRE LAJE, NÃO ADERIDO, ACABAMENTO NÃO REFORÇADO, ESPESSURA 5CM.
AF_07/2021</t>
  </si>
  <si>
    <t>1.6.6</t>
  </si>
  <si>
    <t>MASSA ÚNICA, EM ARGAMASSA TRAÇO 1:2:8, PREPARO MANUAL, APLICADA MANUALMENTE EM PAREDES INTERNAS DE AMBIENTES COM ÁREA ENTRE 5M² E 10M², E = 17,5MM, COM TALISCAS. AF_03/2024</t>
  </si>
  <si>
    <t>IMPERMEABILIZAÇÃO DE SUPERFÍCIE COM MEMBRANA À BASE DE RESINA ACRÍLICA, 3 DEMÃOS. AF_09/2023</t>
  </si>
  <si>
    <t>1.7.0</t>
  </si>
  <si>
    <t>PINTURA</t>
  </si>
  <si>
    <t>1.7.1</t>
  </si>
  <si>
    <t>1.7.2</t>
  </si>
  <si>
    <t>1.7.3</t>
  </si>
  <si>
    <t>1.7.4</t>
  </si>
  <si>
    <t>1.7.5</t>
  </si>
  <si>
    <t>LIMPEZA DE SUPERFÍCIE PISO OU PAREDE COM JATO DE ALTA PRESSÃO. AF_10/2025</t>
  </si>
  <si>
    <t>LIXAMENTO DE MADEIRA PARA APLICAÇÃO DE FUNDO OU PINTURA. AF_01/2021</t>
  </si>
  <si>
    <t>LIXAMENTO MANUAL EM SUPERFÍCIES METÁLICAS EM OBRA. AF_01/2020</t>
  </si>
  <si>
    <t>PINTURA VERNIZ (INCOLOR) ALQUÍDICO EM MADEIRA, USO INTERNO, 1 DEMÃO. AF_01/2021</t>
  </si>
  <si>
    <t>PINTURA LÁTEX ACRÍLICA PREMIUM, APLICAÇÃO MANUAL EM PAREDES, DUAS DEMÃOS. AF_04/2023</t>
  </si>
  <si>
    <t>PINTURA COM TINTA ACRÍLICA DE ACABAMENTO APLICADA A ROLO OU PINCEL SOBRE SUPERFÍCIES METÁLICAS (EXCETO PERFIL) EXECUTADO EM OBRA (POR DEMÃO). AF_01/2020</t>
  </si>
  <si>
    <t>PINTURA TINTA DE ACABAMENTO (PIGMENTADA) ESMALTE SINTÉTICO ACETINADO EM MADEIRA, 2 DEMÃOS. AF_01/2021</t>
  </si>
  <si>
    <t>1.7.6</t>
  </si>
  <si>
    <t>1.7.7</t>
  </si>
  <si>
    <t>1.8.0</t>
  </si>
  <si>
    <t xml:space="preserve">APARELHOS SANITÁRIOS </t>
  </si>
  <si>
    <t xml:space="preserve">VASO SANITÁRIO SIFONADO COM CAIXA ACOPLADA LOUÇA BRANCA,INCLUSO ENGATE FLEXÍVEL EM PLÁSTICO BRANCO, 1/2 X 40CM - FORNECIMENTO E INSTALAÇÃO. AF_01/2020 </t>
  </si>
  <si>
    <t>ASSENTO SANITÁRIO CONVENCIONAL - FORNECIMENTO E INSTALACAO. AF_01/2020</t>
  </si>
  <si>
    <t>CHUVEIRO ELETRONICO COM HASTE INTEGRADA PARA AJUSTE DE TEMPERATURA</t>
  </si>
  <si>
    <t>BANCADA DE GRANITO CINZA POLIDO, DE 0,50 X 0,60 M, PARA LAVATÓRIO - FORNECIMENTO E INSTALAÇÃO. AF_01/2020</t>
  </si>
  <si>
    <t>CUBA DE EMBUTIR OVAL EM LOUÇA BRANCA, 35 X 50CM OU EQUIVALENTE - FORNECIMENTO E INSTALAÇÃO. AF_01/2020</t>
  </si>
  <si>
    <t>TORNEIRA CROMADA DE MESA, 1/2" OU 3/4", PARA LAVATÓRIO, PADRÃO POPULAR - FORNECIMENTO E INSTALAÇÃO. AF_01/2020</t>
  </si>
  <si>
    <t>MICTÓRIO SIFONADO LOUÇA BRANCA - PADRÃO MÉDIO - FORNECIMENTO E INSTALAÇÃO. AF_01/2020</t>
  </si>
  <si>
    <t>1.9.0</t>
  </si>
  <si>
    <t>MURETA</t>
  </si>
  <si>
    <t>1.9.1</t>
  </si>
  <si>
    <t>1.9.2</t>
  </si>
  <si>
    <t>CONCRETO FCK = 15MPA, TRAÇO 1:3,4:3,5 (EM MASSA SECA DE CIMENTO/ AREIA MÉDIA/ BRITA 1) - PREPARO MECÂNICO COM BETONEIRA 400 L. AF_05/2021</t>
  </si>
  <si>
    <t>MONTAGEM E DESMONTAGEM DE FÔRMA DE VIGA, ESCORAMENTO COM PONTALETE DE MADEIRA, PÉ-DIREITO SIMPLES, EM MADEIRA SERRADA, 1 UTILIZAÇÃO. AF_09/2020</t>
  </si>
  <si>
    <t>1.10.0</t>
  </si>
  <si>
    <t>MOBILIÁRIO</t>
  </si>
  <si>
    <t>1.10.1</t>
  </si>
  <si>
    <t>PERSIANA HORIZONTAL EM ALUMÍNIO</t>
  </si>
  <si>
    <t>ESTANTE PARA TROFÉUS , SOB MEDIDA, MEDINDO 4,00 X 2,70 X 0,60, COM PORTAS DE VIDRO E PRATELEIRAS MÓVEIS</t>
  </si>
  <si>
    <t>ESTANTES PARA DEPÓSITO, SOB MEDIDA, MEDINDO 4,80x3,00x0,55 E 1,65x3,00x0,60</t>
  </si>
  <si>
    <t>1.10.2</t>
  </si>
  <si>
    <t>1.10.3</t>
  </si>
  <si>
    <t>1.11.0</t>
  </si>
  <si>
    <t xml:space="preserve">QUADRO DE ENERGIA </t>
  </si>
  <si>
    <t>QUADRO DE MEDIÇÃO GERAL DE ENERGIA PARA BARRAMENTO BLINDADO COM 4 MEDIDORES - FORNECIMENTO E INSTALAÇÃO.
AF_07/2025</t>
  </si>
  <si>
    <t>1.11.1</t>
  </si>
  <si>
    <t>INSTALAÇÕES ELÉTRICAS - VESTIÁRIO DE JUÍZES FEMININO</t>
  </si>
  <si>
    <t>1.12.0</t>
  </si>
  <si>
    <t>LUMINÁRIA TIPO PLAFON CIRCULAR, DE SOBREPOR, COM LED DE 12/13 W - FORNECIMENTO E INSTALAÇÃO. AF_09/2024</t>
  </si>
  <si>
    <t>INTERRUPTOR SIMPLES (1 MÓDULO), 10A/250V, INCLUINDO SUPORTE E PLACA - FORNECIMENTO E INSTALAÇÃO. AF_03/2023</t>
  </si>
  <si>
    <t>TOMADA MÉDIA DE EMBUTIR (2 MÓDULOS), 2P+T 10 A, INCLUINDOSUPORTE E PLACA - FORNECIMENTO E INSTALAÇÃO. AF_03/2023</t>
  </si>
  <si>
    <t>ELETRODUTO RÍGIDO SOLDÁVEL, PVC, DN 32 MM (1"), APARENTE - FORNECIMENTO E INSTALAÇÃO. AF_10/2022</t>
  </si>
  <si>
    <t>CABO DE COBRE FLEXÍVEL ISOLADO, 2,5 MM², ANTI-CHAMA 450/750 V, PARA CIRCUITOS TERMINAIS - FORNECIMENTO E INSTALAÇÃO. AF_03/2023</t>
  </si>
  <si>
    <t>CABO DE COBRE FLEXÍVEL ISOLADO, 6 MM², ANTI-CHAMA 450/750 V, PARA CIRCUITOS TERMINAIS - FORNECIMENTO E INSTALAÇÃO. AF_03/2023</t>
  </si>
  <si>
    <t>TANQUE SÉPTICO EM POLIETILENO 1850 LITROS</t>
  </si>
  <si>
    <t>LTRO ANAERÓBIO EM POLIETILENO 1850 LITROS</t>
  </si>
  <si>
    <t>SUMIDOURO RETANGULAR, EM ALVENARIA COM TIJOLOS CERÂMICOS MACIÇOS, DIMENSÕES INTERNAS: 1,0 X 3,0 X H=3,0 M, ÁREA DE INFILTRAÇÃO: 25 M² (PARA 10 CONTRIBUINTES). AF_12/2020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</si>
  <si>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</si>
  <si>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</si>
  <si>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100 MM, FORNECIDO E INSTALADO EM RAMAL DE DESCARGA OU RAMAL DE ESGOTO SANITÁRIO. AF_08/2022</t>
  </si>
  <si>
    <t>CURVA LONGA 90 GRAUS, PVC, SERIE NORMAL, ESGOTO PREDIAL, DN 40 MM, JUNTA SOLDÁVEL, FORNECIDO E INSTALADO EM RAMAL DE DESCARGA OU RAMAL DE ESGOTO SANITÁRIO. AF_08/2022</t>
  </si>
  <si>
    <t xml:space="preserve">JOELHO 45 GRAUS, PVC, SERIE NORMAL, ESGOTO PREDIAL, DN 50 MM, JUNTA ELÁSTICA, FORNECIDO E INSTALADO EM RAMAL DE DESCARGA OU RAMAL DE ESGOTO SANITÁRIO. AF_08/2022 </t>
  </si>
  <si>
    <t>JUNÇÃO DE REDUÇÃO INVERTIDA, PVC, SÉRIE NORMAL, ESGOTO PREDIAL, DN 100 X 50 MM, JUNTA ELÁSTICA, FORNECIDO E INSTALADO EM RAMAL DE DESCARGA OU RAMAL DE ESGOTO SANITÁRIO. AF_08/2022</t>
  </si>
  <si>
    <t>VA LONGA, 90 GRAUS, PVC OCRE, JUNTA ELÁSTICA, DN 100 MM, PARA COLETOR PREDIAL DE ESGOTO. AF_06/2022</t>
  </si>
  <si>
    <t>JOELHO 45 GRAUS, PVC, SERIE NORMAL, ESGOTO PREDIAL, DN 100 MM, JUNTA ELÁSTICA, FORNECIDO E INSTALADO EM RAMAL DE DESCARGA OU RAMAL DE ESGOTO SANITÁRIO. AF_08/2022</t>
  </si>
  <si>
    <t>TUBO, PVC, SOLDÁVEL, DE 25MM, INSTALADO EM RAMAL OU SUB-RAMAL DE ÁGUA - FORNECIMENTO E INSTALAÇÃO. AF_06/2022</t>
  </si>
  <si>
    <t>JOELHO 90 GRAUS, PVC, SOLDÁVEL, DN 25MM, INSTALADO EM RAMAL OU SUB-RAMAL DE ÁGUA - FORNECIMENTO E INSTALAÇÃO. AF_06/2022</t>
  </si>
  <si>
    <t>TE, PVC, SOLDÁVEL, DN 25MM, INSTALADO EM RAMAL OU SUB-RAMAL DE ÁGUA - FORNECIMENTO E INSTALAÇÃO. AF_06/2022</t>
  </si>
  <si>
    <t>CASA DE BOMBAS E BASE PARA RESERVATÓRIO DE INCÊNDIO</t>
  </si>
  <si>
    <t>ESCAVAÇÃO MANUAL DE VIGA DE BORDA PARA RADIER. AF_09/2021</t>
  </si>
  <si>
    <t>FABRICAÇÃO DE FÔRMA PARA LAJES, EM CHAPA DE MADEIRA COMPENSADA RESINADA, E = 17 MM. AF_09/2020</t>
  </si>
  <si>
    <t>CONCRETAGEM DE RADIER, PISO DE CONCRETO OU LAJE SOBRE SOLO, FCK 30 MPA - LANÇAMENTO, ADENSAMENTO E ACABAMENTO. AF_09/2021</t>
  </si>
  <si>
    <t>ARMAÇÃO DE LAJE DE ESTRUTURA CONVENCIONAL DE CONCRETO ARMADO UTILIZANDO AÇO CA-50 DE 6,3 MM - MONTAGEM. AF_06/2022</t>
  </si>
  <si>
    <t>ARMAÇÃO DE LAJE DE ESTRUTURA CONVENCIONAL DE CONCRETO ARMADO UTILIZANDO AÇO CA-50 DE 8,0 MM - MONTAGEM. AF_06/2022</t>
  </si>
  <si>
    <t xml:space="preserve">MASSA ÚNICA, EM ARGAMASSA TRAÇO 1:2:8, PREPARO MANUAL, APLICADA MANUALMENTE EM PAREDES INTERNAS DE AMBIENTES COM ÁREA ENTRE 5M² E 10M², E = 17,5MM, COM TALISCAS. AF_03/2024 </t>
  </si>
  <si>
    <t>GUARDA-CORPO DE AÇO GALVANIZADO DE 1,10M, MONTANTES TUBULARES DE 1.1/4" ESPAÇADOS 1,20M, TRAVESSA SUPERIOR DE 1.1/2", GRADIL FORMADO POR TUBOS HORIZONTAIS DE 1" E VERTICAIS DE 3/4", FIXADO COM ADESIVO ESTRUTURAL EPOXI. AF_10/2025_PS</t>
  </si>
  <si>
    <t>TELHAMENTO COM TELHA ONDULADA DE FIBROCIMENTO E = 6 MM, COM RECOBRIMENTO LATERAL DE 1 1/4 DE ONDA PARA TELHADO COM INCLINAÇÃO MÁXIMA DE 10°, COM ATÉ 2 ÁGUAS, INCLUSO IÇAMENTO. AF_07/2019</t>
  </si>
  <si>
    <t>SISTEMA DE HIDRANTE - PPCI</t>
  </si>
  <si>
    <t>HIDRO</t>
  </si>
  <si>
    <t>RESERVATÓRIO 15000 LITROS, FIBRA DE VIDRO</t>
  </si>
  <si>
    <t>ABRIGO PARA HIDRANTE, 90X60X17CM, COM REGISTRO GLOBO ANGULAR 45 GRAUS 2 1/2", ADAPTADOR STORZ 2 1/2", MANGUEIRA DE INCÊNDIO 20M, REDUÇÃO 2 1/2" X 1 1/2" E ESGUICHO EM LATÃO 1 1/2" - FORNECIMENTO E INSTALAÇÃO. AF_10/2020</t>
  </si>
  <si>
    <t>TUBO, PVC, SOLDÁVEL, DE 32MM, INSTALADO EM RAMAL OU SUB-RAMAL DE ÁGUA - FORNECIMENTO E INSTALAÇÃO. AF_06/2022</t>
  </si>
  <si>
    <t>TUBO DE AÇO GALVANIZADO COM COSTURA, CLASSE MÉDIA, DN 65 (2 1/2"), CONEXÃO ROSQUEADA, INSTALADO EM REDE DE ALIMENTAÇÃO PARA HIDRANTE - FORNECIMENTO E INSTALAÇÃO. AF_10/2020</t>
  </si>
  <si>
    <t>TUBO DE AÇO GALVANIZADO COM COSTURA, CLASSE MÉDIA, DN 80 (3"), CONEXÃO ROSQUEADA, INSTALADO EM REDE DE ALIMENTAÇÃO PARA HIDRANTE - FORNECIMENTO E INSTALAÇÃO. AF_10/2020</t>
  </si>
  <si>
    <t xml:space="preserve">JOELHO 90 GRAUS, EM FERRO GALVANIZADO, CONEXÃO ROSQUEADA, DN 80 (3"), INSTALADO EM REDE DE ALIMENTAÇÃO PARA HIDRANTE - FORNECIMENTO E INSTALAÇÃO. AF_10/2020 </t>
  </si>
  <si>
    <t>TÊ, EM FERRO GALVANIZADO, CONEXÃO ROSQUEADA, DN 80 (3"), INSTALADO EM REDE DE ALIMENTAÇÃO PARA HIDRANTE - FORNECIMENTO E INSTALAÇÃO. AF_10/2020</t>
  </si>
  <si>
    <t>JOELHO 90 GRAUS, EM FERRO GALVANIZADO, DN 65 (2 1/2"), CONEXÃO ROSQUEADA, INSTALADO EM REDE DE ALIMENTAÇÃO PARA HIDRANTE - FORNECIMENTO E INSTALAÇÃO. AF_10/2020</t>
  </si>
  <si>
    <t>TÊ, EM FERRO GALVANIZADO, CONEXÃO ROSQUEADA, DN 65 (2 1/2"), INSTALADO EM REDE DE ALIMENTAÇÃO PARA HIDRANTE - FORNECIMENTO E INSTALAÇÃO. AF_10/2020</t>
  </si>
  <si>
    <t>JOELHO 90 GRAUS, PVC, SOLDÁVEL, DN 32 MM INSTALADO EM RESERVAÇÃO PREDIAL DE ÁGUA - FORNECIMENTO E INSTALAÇÃO. AF_04/2024</t>
  </si>
  <si>
    <t>REGISTRO DE ESFERA, PVC, SOLDÁVEL, COM VOLANTE, DN 32 MM - FORNECIMENTO E INSTALAÇÃO. AF_08/2021</t>
  </si>
  <si>
    <t>REGISTRO DE GAVETA BRUTO, LATÃO, ROSCÁVEL, 3" - FORNECIMENTO E INSTALAÇÃO. AF_08/2021</t>
  </si>
  <si>
    <t>REGISTRO DE GAVETA BRUTO, LATÃO, ROSCÁVEL, 2 1/2" -
FORNECIMENTO E INSTALAÇÃO. AF_08/2021</t>
  </si>
  <si>
    <t>VÁLVULA DE RETENÇÃO HORIZONTAL, DE BRONZE, ROSCÁVEL, 2 1/2" - FORNECIMENTO E INSTALAÇÃO. AF_08/2021</t>
  </si>
  <si>
    <t>UNIÃO, EM FERRO GALVANIZADO, DN 65 (2 1/2"), CONEXÃO ROSQUEADA, INSTALADO EM PRUMADAS - FORNECIMENTO E INSTALAÇÃO. AF_10/2020</t>
  </si>
  <si>
    <t>UNIÃO, EM FERRO GALVANIZADO, DN 80 (3"), CONEXÃO ROSQUEADA, INSTALADO EM PRUMADAS - FORNECIMENTO E INSTALAÇÃO. AF_10/2020</t>
  </si>
  <si>
    <t>ELÉTRICA</t>
  </si>
  <si>
    <t>DISJUNTOR BIPOLAR TIPO DIN, CORRENTE NOMINAL DE 20A - FORNECIMENTO E INSTALAÇÃO. AF_07/2025</t>
  </si>
  <si>
    <t>QUADRO DE DISTRIBUIÇÃO DE ENERGIA EM CHAPA DE AÇO
GALVANIZADO, DE EMBUTIR, COM BARRAMENTO TRIFÁSICO, PARA 12 DISJUNTORES DIN 100A - FORNECIMENTO E INSTALAÇÃO. AF_07/2025</t>
  </si>
  <si>
    <t>DISJUNTOR TRIPOLAR TIPO DIN, CORRENTE NOMINAL DE 32A - FORNECIMENTO E INSTALAÇÃO. AF_07/2025</t>
  </si>
  <si>
    <t>CAIXA DE PASSAGEM PARA TELEFONE 15X15X10CM (SOBREPOR) - FORNECIMENTO E INSTALAÇÃO. AF_08/2025</t>
  </si>
  <si>
    <t>CABO DE COBRE FLEXÍVEL ISOLADO, 10 MM², ANTI-CHAMA 450/750 V, PARA CIRCUITOS TERMINAIS - FORNECIMENTO E INSTALAÇÃO. AF_03/2023</t>
  </si>
  <si>
    <t>MANÔMETRO 0 A 200 PSI (0 A 14 KGF/CM2), D = 50MM - FORNECIMENTO E INSTALAÇÃO. AF_10/2020</t>
  </si>
  <si>
    <t>PRESSOSTATO COMPRESSOR PARAFUSO, SISTEMA INCÊNDIO E ÁGUA</t>
  </si>
  <si>
    <t>BOMBA CENTRÍFUGA, TRIFÁSICA, 1,0 CV OU 0,99 HP, HM 14 A 40 M, Q 0,6 A 8,4 M3/H - FORNECIMENTO E INSTALAÇÃO. AF_11/2025_PS</t>
  </si>
  <si>
    <t>BOMBA CENTRÍFUGA MONOESTÁGIO 5 CV TRIFÁSICA 220/380/440/760V</t>
  </si>
  <si>
    <t xml:space="preserve">SINALIZAÇÃO </t>
  </si>
  <si>
    <t>PLACA DE SINALIZACAO DE SEGURANCA CONTRA INCENDIO, FOTOLUMINESCENTE, QUADRADA, *20 X 20* CM, EM PVC *2* MM ANTICHAMAS (SIMBOLOS, CORES E PICTOGRAMAS CONFORME NBR 16820)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</si>
  <si>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</si>
  <si>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</si>
  <si>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</si>
  <si>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</si>
  <si>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</si>
  <si>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</si>
  <si>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</si>
  <si>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</si>
  <si>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1.59</t>
  </si>
  <si>
    <t>1.8.1</t>
  </si>
  <si>
    <t>1.8.2</t>
  </si>
  <si>
    <t>1.8.3</t>
  </si>
  <si>
    <t>1.8.5</t>
  </si>
  <si>
    <t>1.8.6</t>
  </si>
  <si>
    <t>1.8.4</t>
  </si>
  <si>
    <t>1.8.7</t>
  </si>
  <si>
    <t>1.12.1</t>
  </si>
  <si>
    <t>1.12.2</t>
  </si>
  <si>
    <t>1.12.3</t>
  </si>
  <si>
    <t>1.12.4</t>
  </si>
  <si>
    <t>1.12.5</t>
  </si>
  <si>
    <t>1.12.6</t>
  </si>
  <si>
    <t>1.12.7</t>
  </si>
  <si>
    <t>1.12.8</t>
  </si>
  <si>
    <t>DISJUNTOR MONOPOLAR TIPO DIN, CORRENTE NOMINAL DE 10A - FORNECIMENTO E INSTALAÇÃO. AF_07/2025</t>
  </si>
  <si>
    <t>DISJUNTOR MONOPOLAR TIPO DIN, CORRENTE NOMINAL DE 32A - FORNECIMENTO E INSTALAÇÃO. AF_07/2025</t>
  </si>
  <si>
    <t>FORNECIMENTO E INSTALAÇÃO. AF_07/2025</t>
  </si>
  <si>
    <t>REFORMA DO GINÁSIO DE ESPORTES EDYR CARLOS FELLINI</t>
  </si>
  <si>
    <t>PREFEITURA DE COTIPORA</t>
  </si>
  <si>
    <t>90898487000164</t>
  </si>
  <si>
    <t>1.13.0</t>
  </si>
  <si>
    <t>1.13.1</t>
  </si>
  <si>
    <t>1.13.2</t>
  </si>
  <si>
    <t>1.13.3</t>
  </si>
  <si>
    <t>1.13.4</t>
  </si>
  <si>
    <t>1.13.5</t>
  </si>
  <si>
    <t>1.13.6</t>
  </si>
  <si>
    <t>1.13.7</t>
  </si>
  <si>
    <t>1.13.8</t>
  </si>
  <si>
    <t>1.13.9</t>
  </si>
  <si>
    <t>1.13.10</t>
  </si>
  <si>
    <t>1.13.11</t>
  </si>
  <si>
    <t>1.13.12</t>
  </si>
  <si>
    <t>1.13.13</t>
  </si>
  <si>
    <t>1.13.14</t>
  </si>
  <si>
    <t>1.14.0</t>
  </si>
  <si>
    <t>1.14.1</t>
  </si>
  <si>
    <t>1.14.2</t>
  </si>
  <si>
    <t>1.14.3</t>
  </si>
  <si>
    <t>1.14.4</t>
  </si>
  <si>
    <t>1.14.5</t>
  </si>
  <si>
    <t>1.14.6</t>
  </si>
  <si>
    <t>1.14.7</t>
  </si>
  <si>
    <t>1.14.8</t>
  </si>
  <si>
    <t>1.14.9</t>
  </si>
  <si>
    <t>1.14.10</t>
  </si>
  <si>
    <t>1.14.11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</si>
  <si>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</si>
  <si>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</si>
  <si>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</si>
  <si>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</si>
  <si>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</si>
  <si>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</si>
  <si>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</si>
  <si>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</si>
  <si>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</si>
  <si>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</si>
  <si>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</si>
  <si>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</si>
  <si>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</si>
  <si>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</si>
  <si>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</si>
  <si>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</si>
  <si>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</si>
  <si>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</si>
  <si>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</si>
  <si>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</si>
  <si>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</si>
  <si>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</si>
  <si>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</si>
  <si>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</si>
  <si>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</si>
  <si>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</si>
  <si>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</si>
  <si>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</si>
  <si>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</si>
  <si>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2.3</t>
  </si>
  <si>
    <t>2.3.1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</si>
</sst>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3" fillId="0" borderId="1" xfId="0" applyNumberFormat="1" applyFont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7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54" t="s">
        <v>3752</v>
      </c>
      <c r="B1" s="155"/>
      <c r="C1" s="155"/>
      <c r="D1" s="155"/>
      <c r="E1" s="155"/>
      <c r="F1" s="155"/>
      <c r="G1" s="156"/>
    </row>
    <row r="2" spans="1:8" s="59" customFormat="1" ht="15.75" thickBot="1" x14ac:dyDescent="0.3">
      <c r="A2" s="15" t="s">
        <v>161</v>
      </c>
      <c r="B2" s="160" t="s">
        <v>4003</v>
      </c>
      <c r="C2" s="160"/>
      <c r="D2" s="50" t="s">
        <v>162</v>
      </c>
      <c r="E2" s="70">
        <v>2</v>
      </c>
      <c r="F2" s="22" t="s">
        <v>163</v>
      </c>
      <c r="G2" s="33">
        <v>2026</v>
      </c>
      <c r="H2" s="57"/>
    </row>
    <row r="3" spans="1:8" s="59" customFormat="1" ht="31.5" customHeight="1" thickBot="1" x14ac:dyDescent="0.3">
      <c r="A3" s="18" t="s">
        <v>153</v>
      </c>
      <c r="B3" s="161" t="s">
        <v>4244</v>
      </c>
      <c r="C3" s="161"/>
      <c r="D3" s="161"/>
      <c r="E3" s="161"/>
      <c r="F3" s="161"/>
      <c r="G3" s="162"/>
    </row>
    <row r="4" spans="1:8" s="59" customFormat="1" ht="15.75" thickBot="1" x14ac:dyDescent="0.3">
      <c r="A4" s="15" t="s">
        <v>175</v>
      </c>
      <c r="B4" s="163" t="s">
        <v>4245</v>
      </c>
      <c r="C4" s="163"/>
      <c r="D4" s="163"/>
      <c r="E4" s="164"/>
      <c r="F4" s="22" t="s">
        <v>179</v>
      </c>
      <c r="G4" s="78" t="s">
        <v>4246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65"/>
      <c r="G5" s="166"/>
    </row>
    <row r="6" spans="1:8" s="61" customFormat="1" ht="15.75" thickBot="1" x14ac:dyDescent="0.3">
      <c r="A6" s="15" t="s">
        <v>155</v>
      </c>
      <c r="B6" s="51">
        <f>'Orçamento-base'!C6</f>
        <v>624948.85999999952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COUNT('Orçamento-base'!B12:B39953)</f>
        <v>114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57" t="s">
        <v>3750</v>
      </c>
      <c r="B11" s="158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57"/>
      <c r="B12" s="159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SUMIF('Orçamento-base'!$A$12:$A$39955,Identificação!$A13,'Orçamento-base'!$K$12:$K$39955)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SUMIF('Orçamento-base'!$A$12:$A$39955,Identificação!$A14,'Orçamento-base'!$K$12:$K$39955)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SUMIF('Orçamento-base'!$A$12:$A$39955,Identificação!$A15,'Orçamento-base'!$K$12:$K$39955)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SUMIF('Orçamento-base'!$A$12:$A$39955,Identificação!$A16,'Orçamento-base'!$K$12:$K$39955)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SUMIF('Orçamento-base'!$A$12:$A$39955,Identificação!$A17,'Orçamento-base'!$K$12:$K$39955)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SUMIF('Orçamento-base'!$A$12:$A$39955,Identificação!$A18,'Orçamento-base'!$K$12:$K$39955)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SUMIF('Orçamento-base'!$A$12:$A$39955,Identificação!$A19,'Orçamento-base'!$K$12:$K$39955)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SUMIF('Orçamento-base'!$A$12:$A$39955,Identificação!$A20,'Orçamento-base'!$K$12:$K$39955)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SUMIF('Orçamento-base'!$A$12:$A$39955,Identificação!$A21,'Orçamento-base'!$K$12:$K$39955)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SUMIF('Orçamento-base'!$A$12:$A$39955,Identificação!$A22,'Orçamento-base'!$K$12:$K$39955)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SUMIF('Orçamento-base'!$A$12:$A$39955,Identificação!$A23,'Orçamento-base'!$K$12:$K$39955)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SUMIF('Orçamento-base'!$A$12:$A$39955,Identificação!$A24,'Orçamento-base'!$K$12:$K$39955)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SUMIF('Orçamento-base'!$A$12:$A$39955,Identificação!$A25,'Orçamento-base'!$K$12:$K$39955)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SUMIF('Orçamento-base'!$A$12:$A$39955,Identificação!$A26,'Orçamento-base'!$K$12:$K$39955)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SUMIF('Orçamento-base'!$A$12:$A$39955,Identificação!$A27,'Orçamento-base'!$K$12:$K$39955)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SUMIF('Orçamento-base'!$A$12:$A$39955,Identificação!$A28,'Orçamento-base'!$K$12:$K$39955)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SUMIF('Orçamento-base'!$A$12:$A$39955,Identificação!$A29,'Orçamento-base'!$K$12:$K$39955)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SUMIF('Orçamento-base'!$A$12:$A$39955,Identificação!$A30,'Orçamento-base'!$K$12:$K$39955)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SUMIF('Orçamento-base'!$A$12:$A$39955,Identificação!$A31,'Orçamento-base'!$K$12:$K$39955)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SUMIF('Orçamento-base'!$A$12:$A$39955,Identificação!$A32,'Orçamento-base'!$K$12:$K$39955)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SUMIF('Orçamento-base'!$A$12:$A$39955,Identificação!$A33,'Orçamento-base'!$K$12:$K$39955)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SUMIF('Orçamento-base'!$A$12:$A$39955,Identificação!$A34,'Orçamento-base'!$K$12:$K$39955)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SUMIF('Orçamento-base'!$A$12:$A$39955,Identificação!$A35,'Orçamento-base'!$K$12:$K$39955)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SUMIF('Orçamento-base'!$A$12:$A$39955,Identificação!$A36,'Orçamento-base'!$K$12:$K$39955)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SUMIF('Orçamento-base'!$A$12:$A$39955,Identificação!$A37,'Orçamento-base'!$K$12:$K$39955)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SUMIF('Orçamento-base'!$A$12:$A$39955,Identificação!$A38,'Orçamento-base'!$K$12:$K$39955)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SUMIF('Orçamento-base'!$A$12:$A$39955,Identificação!$A39,'Orçamento-base'!$K$12:$K$39955)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SUMIF('Orçamento-base'!$A$12:$A$39955,Identificação!$A40,'Orçamento-base'!$K$12:$K$39955)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SUMIF('Orçamento-base'!$A$12:$A$39955,Identificação!$A41,'Orçamento-base'!$K$12:$K$39955)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SUMIF('Orçamento-base'!$A$12:$A$39955,Identificação!$A42,'Orçamento-base'!$K$12:$K$39955)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SUMIF('Orçamento-base'!$A$12:$A$39955,Identificação!$A43,'Orçamento-base'!$K$12:$K$39955)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SUMIF('Orçamento-base'!$A$12:$A$39955,Identificação!$A44,'Orçamento-base'!$K$12:$K$39955)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SUMIF('Orçamento-base'!$A$12:$A$39955,Identificação!$A45,'Orçamento-base'!$K$12:$K$39955)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SUMIF('Orçamento-base'!$A$12:$A$39955,Identificação!$A46,'Orçamento-base'!$K$12:$K$39955)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SUMIF('Orçamento-base'!$A$12:$A$39955,Identificação!$A47,'Orçamento-base'!$K$12:$K$39955)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SUMIF('Orçamento-base'!$A$12:$A$39955,Identificação!$A48,'Orçamento-base'!$K$12:$K$39955)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SUMIF('Orçamento-base'!$A$12:$A$39955,Identificação!$A49,'Orçamento-base'!$K$12:$K$39955)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SUMIF('Orçamento-base'!$A$12:$A$39955,Identificação!$A50,'Orçamento-base'!$K$12:$K$39955)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SUMIF('Orçamento-base'!$A$12:$A$39955,Identificação!$A51,'Orçamento-base'!$K$12:$K$39955)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SUMIF('Orçamento-base'!$A$12:$A$39955,Identificação!$A52,'Orçamento-base'!$K$12:$K$39955)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SUMIF('Orçamento-base'!$A$12:$A$39955,Identificação!$A53,'Orçamento-base'!$K$12:$K$39955)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SUMIF('Orçamento-base'!$A$12:$A$39955,Identificação!$A54,'Orçamento-base'!$K$12:$K$39955)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SUMIF('Orçamento-base'!$A$12:$A$39955,Identificação!$A55,'Orçamento-base'!$K$12:$K$39955)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SUMIF('Orçamento-base'!$A$12:$A$39955,Identificação!$A56,'Orçamento-base'!$K$12:$K$39955)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SUMIF('Orçamento-base'!$A$12:$A$39955,Identificação!$A57,'Orçamento-base'!$K$12:$K$39955)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SUMIF('Orçamento-base'!$A$12:$A$39955,Identificação!$A58,'Orçamento-base'!$K$12:$K$39955)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SUMIF('Orçamento-base'!$A$12:$A$39955,Identificação!$A59,'Orçamento-base'!$K$12:$K$39955)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SUMIF('Orçamento-base'!$A$12:$A$39955,Identificação!$A60,'Orçamento-base'!$K$12:$K$39955)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SUMIF('Orçamento-base'!$A$12:$A$39955,Identificação!$A61,'Orçamento-base'!$K$12:$K$39955)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SUMIF('Orçamento-base'!$A$12:$A$39955,Identificação!$A62,'Orçamento-base'!$K$12:$K$39955)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28"/>
  <sheetViews>
    <sheetView tabSelected="1" topLeftCell="A106" zoomScale="85" zoomScaleNormal="85" workbookViewId="0">
      <selection activeCell="E148" sqref="E14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9.42578125" style="44" customWidth="1"/>
    <col min="4" max="4" width="14.140625" style="40" customWidth="1"/>
    <col min="5" max="5" width="10.85546875" style="40" customWidth="1"/>
    <col min="6" max="6" width="8.7109375" style="69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9.140625" style="115" customWidth="1"/>
    <col min="11" max="11" width="21.5703125" style="43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30" t="s">
        <v>3676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3" t="str">
        <f>IF(Identificação!B2=0,"",Identificação!B2)</f>
        <v>Concorrência Lei 14.133/21 Presencial</v>
      </c>
      <c r="D2" s="133"/>
      <c r="E2" s="133"/>
      <c r="F2" s="133"/>
      <c r="G2" s="133"/>
      <c r="H2" s="37" t="s">
        <v>151</v>
      </c>
      <c r="I2" s="38">
        <f>IF(Identificação!E2=0,"",Identificação!E2)</f>
        <v>2</v>
      </c>
      <c r="J2" s="37" t="s">
        <v>152</v>
      </c>
      <c r="K2" s="38">
        <f>IF(Identificação!G2=0,"",Identificação!G2)</f>
        <v>2026</v>
      </c>
      <c r="L2" s="94"/>
      <c r="M2" s="94"/>
    </row>
    <row r="3" spans="1:18" s="27" customFormat="1" ht="32.25" customHeight="1" thickBot="1" x14ac:dyDescent="0.3">
      <c r="A3" s="139" t="s">
        <v>153</v>
      </c>
      <c r="B3" s="140"/>
      <c r="C3" s="141" t="str">
        <f>IF(Identificação!B3=0,"",Identificação!B3)</f>
        <v>REFORMA DO GINÁSIO DE ESPORTES EDYR CARLOS FELLINI</v>
      </c>
      <c r="D3" s="141"/>
      <c r="E3" s="141"/>
      <c r="F3" s="141"/>
      <c r="G3" s="141"/>
      <c r="H3" s="141"/>
      <c r="I3" s="141"/>
      <c r="J3" s="141"/>
      <c r="K3" s="142"/>
      <c r="L3" s="94"/>
      <c r="M3" s="94"/>
    </row>
    <row r="4" spans="1:18" s="27" customFormat="1" ht="15.75" thickBot="1" x14ac:dyDescent="0.3">
      <c r="A4" s="15" t="s">
        <v>176</v>
      </c>
      <c r="B4" s="22"/>
      <c r="C4" s="135" t="str">
        <f>IF(Identificação!B4=0,"",Identificação!B4)</f>
        <v>PREFEITURA DE COTIPORA</v>
      </c>
      <c r="D4" s="135"/>
      <c r="E4" s="135"/>
      <c r="F4" s="135"/>
      <c r="G4" s="135"/>
      <c r="H4" s="135"/>
      <c r="I4" s="135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35" t="str">
        <f>IF(Identificação!B5=0,"",Identificação!B5)</f>
        <v>Obras e Serviços de Engenharia</v>
      </c>
      <c r="D5" s="135"/>
      <c r="E5" s="135"/>
      <c r="F5" s="135"/>
      <c r="G5" s="136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37">
        <f>SUMIFS(K12:K39955,B12:B39955,"&gt;0",K12:K39955,"&lt;&gt;0")</f>
        <v>624948.85999999952</v>
      </c>
      <c r="D6" s="137"/>
      <c r="E6" s="137"/>
      <c r="F6" s="137"/>
      <c r="G6" s="138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50" t="s">
        <v>3761</v>
      </c>
      <c r="B10" s="150" t="s">
        <v>3759</v>
      </c>
      <c r="C10" s="150" t="s">
        <v>3760</v>
      </c>
      <c r="D10" s="126" t="s">
        <v>3675</v>
      </c>
      <c r="E10" s="152" t="s">
        <v>168</v>
      </c>
      <c r="F10" s="128" t="s">
        <v>3674</v>
      </c>
      <c r="G10" s="126" t="s">
        <v>156</v>
      </c>
      <c r="H10" s="147" t="s">
        <v>165</v>
      </c>
      <c r="I10" s="148"/>
      <c r="J10" s="148"/>
      <c r="K10" s="148"/>
      <c r="L10" s="148"/>
      <c r="M10" s="149"/>
      <c r="N10" s="143" t="s">
        <v>177</v>
      </c>
      <c r="O10" s="144"/>
      <c r="P10" s="145" t="s">
        <v>178</v>
      </c>
      <c r="Q10" s="146"/>
      <c r="R10" s="134" t="s">
        <v>3678</v>
      </c>
    </row>
    <row r="11" spans="1:18" customFormat="1" ht="30" x14ac:dyDescent="0.25">
      <c r="A11" s="151"/>
      <c r="B11" s="151"/>
      <c r="C11" s="151"/>
      <c r="D11" s="127"/>
      <c r="E11" s="153"/>
      <c r="F11" s="129"/>
      <c r="G11" s="127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34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34" t="s">
        <v>4043</v>
      </c>
      <c r="D12" s="91"/>
      <c r="E12" s="47"/>
      <c r="F12" s="68"/>
      <c r="G12" s="41" t="s">
        <v>4044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 t="str">
        <f>IF(AND(G13&lt;&gt;"",H13&gt;0,I13&lt;&gt;"",J13&lt;&gt;0,K13&lt;&gt;0),COUNT($B$11:B12)+1,"")</f>
        <v/>
      </c>
      <c r="C13" s="119" t="s">
        <v>4046</v>
      </c>
      <c r="D13" s="120"/>
      <c r="E13" s="121"/>
      <c r="F13" s="122"/>
      <c r="G13" s="123" t="s">
        <v>4045</v>
      </c>
      <c r="H13" s="114"/>
      <c r="I13" s="47"/>
      <c r="J13" s="114"/>
      <c r="K13" s="54" t="str">
        <f>IFERROR(IF(H13*J13&lt;&gt;0,ROUND(ROUND(H13,4)*ROUND(J13,4),2),""),"")</f>
        <v/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1</v>
      </c>
      <c r="C14" s="34" t="s">
        <v>4048</v>
      </c>
      <c r="D14" s="91" t="s">
        <v>3800</v>
      </c>
      <c r="E14" s="47">
        <v>1</v>
      </c>
      <c r="F14" s="68"/>
      <c r="G14" s="41" t="s">
        <v>4047</v>
      </c>
      <c r="H14" s="114">
        <v>3</v>
      </c>
      <c r="I14" s="47" t="s">
        <v>3694</v>
      </c>
      <c r="J14" s="114">
        <v>7352.77</v>
      </c>
      <c r="K14" s="106">
        <f>IFERROR(IF(H14*J14&lt;&gt;0,ROUND(ROUND(H14,4)*ROUND(J14,4),2),""),"")</f>
        <v>22058.31</v>
      </c>
      <c r="L14" s="98">
        <v>0.21199999999999999</v>
      </c>
      <c r="M14" s="98">
        <v>1.1284000000000001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45" x14ac:dyDescent="0.25">
      <c r="A15" s="47"/>
      <c r="B15" s="117">
        <f>IF(AND(G15&lt;&gt;"",H15&gt;0,I15&lt;&gt;"",J15&lt;&gt;0,K15&lt;&gt;0),COUNT($B$11:B14)+1,"")</f>
        <v>2</v>
      </c>
      <c r="C15" s="34" t="s">
        <v>4049</v>
      </c>
      <c r="D15" s="91" t="s">
        <v>3776</v>
      </c>
      <c r="E15" s="47">
        <v>103689</v>
      </c>
      <c r="F15" s="68">
        <v>45992</v>
      </c>
      <c r="G15" s="41" t="s">
        <v>4050</v>
      </c>
      <c r="H15" s="114">
        <v>4.5</v>
      </c>
      <c r="I15" s="47" t="s">
        <v>3695</v>
      </c>
      <c r="J15" s="114">
        <v>560.88</v>
      </c>
      <c r="K15" s="106">
        <f t="shared" ref="K15:K78" si="0">IFERROR(IF(H15*J15&lt;&gt;0,ROUND(ROUND(H15,4)*ROUND(J15,4),2),""),"")</f>
        <v>2523.96</v>
      </c>
      <c r="L15" s="98">
        <v>0.21199999999999999</v>
      </c>
      <c r="M15" s="98">
        <v>1.1284000000000001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90" x14ac:dyDescent="0.25">
      <c r="A16" s="47"/>
      <c r="B16" s="117">
        <f>IF(AND(G16&lt;&gt;"",H16&gt;0,I16&lt;&gt;"",J16&lt;&gt;0,K16&lt;&gt;0),COUNT($B$11:B15)+1,"")</f>
        <v>3</v>
      </c>
      <c r="C16" s="34" t="s">
        <v>4051</v>
      </c>
      <c r="D16" s="91" t="s">
        <v>3776</v>
      </c>
      <c r="E16" s="47">
        <v>10527</v>
      </c>
      <c r="F16" s="68">
        <v>45992</v>
      </c>
      <c r="G16" s="41" t="s">
        <v>4052</v>
      </c>
      <c r="H16" s="114">
        <v>75</v>
      </c>
      <c r="I16" s="47" t="s">
        <v>3970</v>
      </c>
      <c r="J16" s="114">
        <v>36.36</v>
      </c>
      <c r="K16" s="106">
        <f t="shared" si="0"/>
        <v>2727</v>
      </c>
      <c r="L16" s="98">
        <v>0.21199999999999999</v>
      </c>
      <c r="M16" s="98">
        <v>1.1284000000000001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45" x14ac:dyDescent="0.25">
      <c r="A17" s="47"/>
      <c r="B17" s="117">
        <f>IF(AND(G17&lt;&gt;"",H17&gt;0,I17&lt;&gt;"",J17&lt;&gt;0,K17&lt;&gt;0),COUNT($B$11:B16)+1,"")</f>
        <v>4</v>
      </c>
      <c r="C17" s="34" t="s">
        <v>4053</v>
      </c>
      <c r="D17" s="91" t="s">
        <v>3776</v>
      </c>
      <c r="E17" s="47">
        <v>97064</v>
      </c>
      <c r="F17" s="68">
        <v>45992</v>
      </c>
      <c r="G17" s="41" t="s">
        <v>4054</v>
      </c>
      <c r="H17" s="114">
        <v>75</v>
      </c>
      <c r="I17" s="47" t="s">
        <v>3694</v>
      </c>
      <c r="J17" s="114">
        <v>37.159999999999997</v>
      </c>
      <c r="K17" s="106">
        <f t="shared" si="0"/>
        <v>2787</v>
      </c>
      <c r="L17" s="98">
        <v>0.21199999999999999</v>
      </c>
      <c r="M17" s="98">
        <v>1.1284000000000001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17" t="str">
        <f>IF(AND(G18&lt;&gt;"",H18&gt;0,I18&lt;&gt;"",J18&lt;&gt;0,K18&lt;&gt;0),COUNT($B$11:B17)+1,"")</f>
        <v/>
      </c>
      <c r="C18" s="119" t="s">
        <v>4061</v>
      </c>
      <c r="D18" s="120"/>
      <c r="E18" s="121"/>
      <c r="F18" s="122"/>
      <c r="G18" s="123" t="s">
        <v>4055</v>
      </c>
      <c r="H18" s="114"/>
      <c r="I18" s="47"/>
      <c r="J18" s="114"/>
      <c r="K18" s="106" t="str">
        <f t="shared" si="0"/>
        <v/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30" x14ac:dyDescent="0.25">
      <c r="A19" s="47"/>
      <c r="B19" s="117">
        <f>IF(AND(G19&lt;&gt;"",H19&gt;0,I19&lt;&gt;"",J19&lt;&gt;0,K19&lt;&gt;0),COUNT($B$11:B18)+1,"")</f>
        <v>5</v>
      </c>
      <c r="C19" s="34" t="s">
        <v>4062</v>
      </c>
      <c r="D19" s="91" t="s">
        <v>3776</v>
      </c>
      <c r="E19" s="47">
        <v>97644</v>
      </c>
      <c r="F19" s="68">
        <v>45992</v>
      </c>
      <c r="G19" s="41" t="s">
        <v>4056</v>
      </c>
      <c r="H19" s="114">
        <v>35.700000000000003</v>
      </c>
      <c r="I19" s="47" t="s">
        <v>3695</v>
      </c>
      <c r="J19" s="114">
        <v>12.92</v>
      </c>
      <c r="K19" s="106">
        <f t="shared" si="0"/>
        <v>461.24</v>
      </c>
      <c r="L19" s="98">
        <v>0.21199999999999999</v>
      </c>
      <c r="M19" s="98">
        <v>1.1284000000000001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30" x14ac:dyDescent="0.25">
      <c r="A20" s="47"/>
      <c r="B20" s="117">
        <f>IF(AND(G20&lt;&gt;"",H20&gt;0,I20&lt;&gt;"",J20&lt;&gt;0,K20&lt;&gt;0),COUNT($B$11:B19)+1,"")</f>
        <v>6</v>
      </c>
      <c r="C20" s="34" t="s">
        <v>4063</v>
      </c>
      <c r="D20" s="91" t="s">
        <v>3776</v>
      </c>
      <c r="E20" s="47">
        <v>97645</v>
      </c>
      <c r="F20" s="68">
        <v>45992</v>
      </c>
      <c r="G20" s="41" t="s">
        <v>4057</v>
      </c>
      <c r="H20" s="114">
        <v>50.39</v>
      </c>
      <c r="I20" s="47" t="s">
        <v>3695</v>
      </c>
      <c r="J20" s="114">
        <v>33.369999999999997</v>
      </c>
      <c r="K20" s="106">
        <f t="shared" si="0"/>
        <v>1681.51</v>
      </c>
      <c r="L20" s="98">
        <v>0.21199999999999999</v>
      </c>
      <c r="M20" s="98">
        <v>1.1284000000000001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30" x14ac:dyDescent="0.25">
      <c r="A21" s="47"/>
      <c r="B21" s="117">
        <f>IF(AND(G21&lt;&gt;"",H21&gt;0,I21&lt;&gt;"",J21&lt;&gt;0,K21&lt;&gt;0),COUNT($B$11:B20)+1,"")</f>
        <v>7</v>
      </c>
      <c r="C21" s="34" t="s">
        <v>4064</v>
      </c>
      <c r="D21" s="91" t="s">
        <v>3776</v>
      </c>
      <c r="E21" s="47">
        <v>102191</v>
      </c>
      <c r="F21" s="68">
        <v>45992</v>
      </c>
      <c r="G21" s="41" t="s">
        <v>4058</v>
      </c>
      <c r="H21" s="114">
        <v>50.39</v>
      </c>
      <c r="I21" s="47" t="s">
        <v>3695</v>
      </c>
      <c r="J21" s="114">
        <v>24.37</v>
      </c>
      <c r="K21" s="106">
        <f t="shared" si="0"/>
        <v>1228</v>
      </c>
      <c r="L21" s="98">
        <v>0.21199999999999999</v>
      </c>
      <c r="M21" s="98">
        <v>1.1284000000000001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30" x14ac:dyDescent="0.25">
      <c r="A22" s="47"/>
      <c r="B22" s="117">
        <f>IF(AND(G22&lt;&gt;"",H22&gt;0,I22&lt;&gt;"",J22&lt;&gt;0,K22&lt;&gt;0),COUNT($B$11:B21)+1,"")</f>
        <v>8</v>
      </c>
      <c r="C22" s="34" t="s">
        <v>4065</v>
      </c>
      <c r="D22" s="91" t="s">
        <v>3776</v>
      </c>
      <c r="E22" s="47">
        <v>97663</v>
      </c>
      <c r="F22" s="68">
        <v>45992</v>
      </c>
      <c r="G22" s="41" t="s">
        <v>4059</v>
      </c>
      <c r="H22" s="114">
        <v>16</v>
      </c>
      <c r="I22" s="47" t="s">
        <v>3701</v>
      </c>
      <c r="J22" s="114">
        <v>17.100000000000001</v>
      </c>
      <c r="K22" s="106">
        <f t="shared" si="0"/>
        <v>273.60000000000002</v>
      </c>
      <c r="L22" s="98">
        <v>0.21199999999999999</v>
      </c>
      <c r="M22" s="98">
        <v>1.1284000000000001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47"/>
      <c r="B23" s="117">
        <f>IF(AND(G23&lt;&gt;"",H23&gt;0,I23&lt;&gt;"",J23&lt;&gt;0,K23&lt;&gt;0),COUNT($B$11:B22)+1,"")</f>
        <v>9</v>
      </c>
      <c r="C23" s="34" t="s">
        <v>4066</v>
      </c>
      <c r="D23" s="91" t="s">
        <v>3776</v>
      </c>
      <c r="E23" s="47">
        <v>97666</v>
      </c>
      <c r="F23" s="68">
        <v>45992</v>
      </c>
      <c r="G23" s="41" t="s">
        <v>4060</v>
      </c>
      <c r="H23" s="114">
        <v>22</v>
      </c>
      <c r="I23" s="47" t="s">
        <v>3701</v>
      </c>
      <c r="J23" s="114">
        <v>12.46</v>
      </c>
      <c r="K23" s="106">
        <f t="shared" si="0"/>
        <v>274.12</v>
      </c>
      <c r="L23" s="98">
        <v>0.21199999999999999</v>
      </c>
      <c r="M23" s="98">
        <v>1.1284000000000001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 t="str">
        <f>IF(AND(G24&lt;&gt;"",H24&gt;0,I24&lt;&gt;"",J24&lt;&gt;0,K24&lt;&gt;0),COUNT($B$11:B23)+1,"")</f>
        <v/>
      </c>
      <c r="C24" s="119" t="s">
        <v>4067</v>
      </c>
      <c r="D24" s="120"/>
      <c r="E24" s="121"/>
      <c r="F24" s="122"/>
      <c r="G24" s="123" t="s">
        <v>4068</v>
      </c>
      <c r="H24" s="114"/>
      <c r="I24" s="47"/>
      <c r="J24" s="114"/>
      <c r="K24" s="106" t="str">
        <f t="shared" si="0"/>
        <v/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7">
        <f>IF(AND(G25&lt;&gt;"",H25&gt;0,I25&lt;&gt;"",J25&lt;&gt;0,K25&lt;&gt;0),COUNT($B$11:B24)+1,"")</f>
        <v>10</v>
      </c>
      <c r="C25" s="34" t="s">
        <v>4069</v>
      </c>
      <c r="D25" s="91" t="s">
        <v>3776</v>
      </c>
      <c r="E25" s="47">
        <v>102253</v>
      </c>
      <c r="F25" s="68">
        <v>45992</v>
      </c>
      <c r="G25" s="41" t="s">
        <v>4074</v>
      </c>
      <c r="H25" s="114">
        <v>26.72</v>
      </c>
      <c r="I25" s="47" t="s">
        <v>3695</v>
      </c>
      <c r="J25" s="114">
        <v>1148.6500000000001</v>
      </c>
      <c r="K25" s="106">
        <f t="shared" si="0"/>
        <v>30691.93</v>
      </c>
      <c r="L25" s="98">
        <v>0.21199999999999999</v>
      </c>
      <c r="M25" s="98">
        <v>1.1284000000000001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60" x14ac:dyDescent="0.25">
      <c r="A26" s="47"/>
      <c r="B26" s="117">
        <f>IF(AND(G26&lt;&gt;"",H26&gt;0,I26&lt;&gt;"",J26&lt;&gt;0,K26&lt;&gt;0),COUNT($B$11:B25)+1,"")</f>
        <v>11</v>
      </c>
      <c r="C26" s="34" t="s">
        <v>4070</v>
      </c>
      <c r="D26" s="91" t="s">
        <v>3776</v>
      </c>
      <c r="E26" s="47">
        <v>103325</v>
      </c>
      <c r="F26" s="68">
        <v>45992</v>
      </c>
      <c r="G26" s="41" t="s">
        <v>4075</v>
      </c>
      <c r="H26" s="114">
        <v>11.74</v>
      </c>
      <c r="I26" s="47" t="s">
        <v>3695</v>
      </c>
      <c r="J26" s="114">
        <v>101.54</v>
      </c>
      <c r="K26" s="106">
        <f t="shared" si="0"/>
        <v>1192.08</v>
      </c>
      <c r="L26" s="98">
        <v>0.21199999999999999</v>
      </c>
      <c r="M26" s="98">
        <v>1.1284000000000001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60" x14ac:dyDescent="0.25">
      <c r="A27" s="47"/>
      <c r="B27" s="117">
        <f>IF(AND(G27&lt;&gt;"",H27&gt;0,I27&lt;&gt;"",J27&lt;&gt;0,K27&lt;&gt;0),COUNT($B$11:B26)+1,"")</f>
        <v>12</v>
      </c>
      <c r="C27" s="34" t="s">
        <v>4071</v>
      </c>
      <c r="D27" s="91" t="s">
        <v>3800</v>
      </c>
      <c r="E27" s="47">
        <v>2</v>
      </c>
      <c r="F27" s="68">
        <v>45992</v>
      </c>
      <c r="G27" s="41" t="s">
        <v>4076</v>
      </c>
      <c r="H27" s="114">
        <v>23.66</v>
      </c>
      <c r="I27" s="47" t="s">
        <v>3695</v>
      </c>
      <c r="J27" s="114">
        <v>272.35000000000002</v>
      </c>
      <c r="K27" s="106">
        <f t="shared" si="0"/>
        <v>6443.8</v>
      </c>
      <c r="L27" s="98">
        <v>0.21199999999999999</v>
      </c>
      <c r="M27" s="98">
        <v>1.1284000000000001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13</v>
      </c>
      <c r="C28" s="34" t="s">
        <v>4072</v>
      </c>
      <c r="D28" s="91" t="s">
        <v>3802</v>
      </c>
      <c r="E28" s="47">
        <v>1</v>
      </c>
      <c r="F28" s="68">
        <v>45992</v>
      </c>
      <c r="G28" s="41" t="s">
        <v>4077</v>
      </c>
      <c r="H28" s="114">
        <v>4.84</v>
      </c>
      <c r="I28" s="47" t="s">
        <v>3695</v>
      </c>
      <c r="J28" s="114">
        <v>5.87</v>
      </c>
      <c r="K28" s="106">
        <f t="shared" si="0"/>
        <v>28.41</v>
      </c>
      <c r="L28" s="98">
        <v>0.21199999999999999</v>
      </c>
      <c r="M28" s="98">
        <v>1.1284000000000001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14</v>
      </c>
      <c r="C29" s="34" t="s">
        <v>4073</v>
      </c>
      <c r="D29" s="91" t="s">
        <v>3802</v>
      </c>
      <c r="E29" s="47">
        <v>2</v>
      </c>
      <c r="F29" s="68">
        <v>45992</v>
      </c>
      <c r="G29" s="41" t="s">
        <v>4078</v>
      </c>
      <c r="H29" s="114">
        <v>9.68</v>
      </c>
      <c r="I29" s="47" t="s">
        <v>3695</v>
      </c>
      <c r="J29" s="114">
        <v>11.73</v>
      </c>
      <c r="K29" s="106">
        <f t="shared" si="0"/>
        <v>113.55</v>
      </c>
      <c r="L29" s="98">
        <v>0.21199999999999999</v>
      </c>
      <c r="M29" s="98">
        <v>1.1284000000000001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60" x14ac:dyDescent="0.25">
      <c r="A30" s="47"/>
      <c r="B30" s="117">
        <f>IF(AND(G30&lt;&gt;"",H30&gt;0,I30&lt;&gt;"",J30&lt;&gt;0,K30&lt;&gt;0),COUNT($B$11:B29)+1,"")</f>
        <v>15</v>
      </c>
      <c r="C30" s="34" t="s">
        <v>4080</v>
      </c>
      <c r="D30" s="91" t="s">
        <v>3776</v>
      </c>
      <c r="E30" s="47">
        <v>96358</v>
      </c>
      <c r="F30" s="68">
        <v>45992</v>
      </c>
      <c r="G30" s="41" t="s">
        <v>4079</v>
      </c>
      <c r="H30" s="114">
        <v>3.55</v>
      </c>
      <c r="I30" s="47" t="s">
        <v>3695</v>
      </c>
      <c r="J30" s="114">
        <v>127.95</v>
      </c>
      <c r="K30" s="106">
        <f t="shared" si="0"/>
        <v>454.22</v>
      </c>
      <c r="L30" s="98">
        <v>0.21199999999999999</v>
      </c>
      <c r="M30" s="98">
        <v>1.1284000000000001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45" x14ac:dyDescent="0.25">
      <c r="A31" s="47"/>
      <c r="B31" s="117">
        <f>IF(AND(G31&lt;&gt;"",H31&gt;0,I31&lt;&gt;"",J31&lt;&gt;0,K31&lt;&gt;0),COUNT($B$11:B30)+1,"")</f>
        <v>16</v>
      </c>
      <c r="C31" s="34" t="s">
        <v>4081</v>
      </c>
      <c r="D31" s="91" t="s">
        <v>3776</v>
      </c>
      <c r="E31" s="47">
        <v>102253</v>
      </c>
      <c r="F31" s="68">
        <v>45992</v>
      </c>
      <c r="G31" s="41" t="s">
        <v>4082</v>
      </c>
      <c r="H31" s="114">
        <v>1.92</v>
      </c>
      <c r="I31" s="47" t="s">
        <v>3695</v>
      </c>
      <c r="J31" s="114">
        <v>1148.6500000000001</v>
      </c>
      <c r="K31" s="106">
        <f t="shared" si="0"/>
        <v>2205.41</v>
      </c>
      <c r="L31" s="98">
        <v>0.21199999999999999</v>
      </c>
      <c r="M31" s="98">
        <v>1.1284000000000001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119" t="s">
        <v>4083</v>
      </c>
      <c r="D32" s="120"/>
      <c r="E32" s="121"/>
      <c r="F32" s="68"/>
      <c r="G32" s="123" t="s">
        <v>4084</v>
      </c>
      <c r="H32" s="124"/>
      <c r="I32" s="121"/>
      <c r="J32" s="124"/>
      <c r="K32" s="125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17</v>
      </c>
      <c r="C33" s="34" t="s">
        <v>4085</v>
      </c>
      <c r="D33" s="91" t="s">
        <v>3776</v>
      </c>
      <c r="E33" s="47">
        <v>88323</v>
      </c>
      <c r="F33" s="68">
        <v>45992</v>
      </c>
      <c r="G33" s="41" t="s">
        <v>4086</v>
      </c>
      <c r="H33" s="114">
        <v>20</v>
      </c>
      <c r="I33" s="47" t="s">
        <v>3725</v>
      </c>
      <c r="J33" s="114">
        <v>34.76</v>
      </c>
      <c r="K33" s="106">
        <f t="shared" si="0"/>
        <v>695.2</v>
      </c>
      <c r="L33" s="98">
        <v>0.21199999999999999</v>
      </c>
      <c r="M33" s="98">
        <v>1.1284000000000001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45" x14ac:dyDescent="0.25">
      <c r="A34" s="47"/>
      <c r="B34" s="117">
        <f>IF(AND(G34&lt;&gt;"",H34&gt;0,I34&lt;&gt;"",J34&lt;&gt;0,K34&lt;&gt;0),COUNT($B$11:B33)+1,"")</f>
        <v>18</v>
      </c>
      <c r="C34" s="34" t="s">
        <v>4088</v>
      </c>
      <c r="D34" s="91" t="s">
        <v>3802</v>
      </c>
      <c r="E34" s="47">
        <v>12</v>
      </c>
      <c r="F34" s="68">
        <v>45992</v>
      </c>
      <c r="G34" s="41" t="s">
        <v>4087</v>
      </c>
      <c r="H34" s="114">
        <v>1410</v>
      </c>
      <c r="I34" s="47" t="s">
        <v>3696</v>
      </c>
      <c r="J34" s="114">
        <v>115.14</v>
      </c>
      <c r="K34" s="106">
        <f t="shared" si="0"/>
        <v>162347.4</v>
      </c>
      <c r="L34" s="98">
        <v>0.21199999999999999</v>
      </c>
      <c r="M34" s="98">
        <v>1.1284000000000001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119" t="s">
        <v>4089</v>
      </c>
      <c r="D35" s="120"/>
      <c r="E35" s="121"/>
      <c r="F35" s="122"/>
      <c r="G35" s="123" t="s">
        <v>4090</v>
      </c>
      <c r="H35" s="124"/>
      <c r="I35" s="121"/>
      <c r="J35" s="124"/>
      <c r="K35" s="125" t="str">
        <f t="shared" si="0"/>
        <v/>
      </c>
      <c r="L35" s="98"/>
      <c r="M35" s="98">
        <v>1.1284000000000001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45" x14ac:dyDescent="0.25">
      <c r="A36" s="47"/>
      <c r="B36" s="117">
        <f>IF(AND(G36&lt;&gt;"",H36&gt;0,I36&lt;&gt;"",J36&lt;&gt;0,K36&lt;&gt;0),COUNT($B$11:B35)+1,"")</f>
        <v>19</v>
      </c>
      <c r="C36" s="34" t="s">
        <v>4217</v>
      </c>
      <c r="D36" s="91" t="s">
        <v>3776</v>
      </c>
      <c r="E36" s="47">
        <v>91341</v>
      </c>
      <c r="F36" s="68">
        <v>45992</v>
      </c>
      <c r="G36" s="41" t="s">
        <v>4092</v>
      </c>
      <c r="H36" s="114">
        <v>40.32</v>
      </c>
      <c r="I36" s="47" t="s">
        <v>3695</v>
      </c>
      <c r="J36" s="114">
        <v>1100.04</v>
      </c>
      <c r="K36" s="106">
        <f t="shared" si="0"/>
        <v>44353.61</v>
      </c>
      <c r="L36" s="98">
        <v>0.21199999999999999</v>
      </c>
      <c r="M36" s="98">
        <v>1.1284000000000001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105" x14ac:dyDescent="0.25">
      <c r="A37" s="47"/>
      <c r="B37" s="117">
        <f>IF(AND(G37&lt;&gt;"",H37&gt;0,I37&lt;&gt;"",J37&lt;&gt;0,K37&lt;&gt;0),COUNT($B$11:B36)+1,"")</f>
        <v>20</v>
      </c>
      <c r="C37" s="34" t="s">
        <v>4218</v>
      </c>
      <c r="D37" s="91" t="s">
        <v>3776</v>
      </c>
      <c r="E37" s="47">
        <v>94570</v>
      </c>
      <c r="F37" s="68">
        <v>45992</v>
      </c>
      <c r="G37" s="41" t="s">
        <v>4091</v>
      </c>
      <c r="H37" s="114">
        <v>12.48</v>
      </c>
      <c r="I37" s="47" t="s">
        <v>3695</v>
      </c>
      <c r="J37" s="114">
        <v>531.32000000000005</v>
      </c>
      <c r="K37" s="106">
        <f t="shared" si="0"/>
        <v>6630.87</v>
      </c>
      <c r="L37" s="98">
        <v>0.21199999999999999</v>
      </c>
      <c r="M37" s="98">
        <v>1.1284000000000001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45" x14ac:dyDescent="0.25">
      <c r="A38" s="47"/>
      <c r="B38" s="117">
        <f>IF(AND(G38&lt;&gt;"",H38&gt;0,I38&lt;&gt;"",J38&lt;&gt;0,K38&lt;&gt;0),COUNT($B$11:B37)+1,"")</f>
        <v>21</v>
      </c>
      <c r="C38" s="34" t="s">
        <v>4219</v>
      </c>
      <c r="D38" s="91" t="s">
        <v>3776</v>
      </c>
      <c r="E38" s="47">
        <v>91341</v>
      </c>
      <c r="F38" s="68">
        <v>45992</v>
      </c>
      <c r="G38" s="41" t="s">
        <v>4092</v>
      </c>
      <c r="H38" s="114">
        <v>11.52</v>
      </c>
      <c r="I38" s="47" t="s">
        <v>3695</v>
      </c>
      <c r="J38" s="114">
        <v>1100.04</v>
      </c>
      <c r="K38" s="106">
        <f t="shared" si="0"/>
        <v>12672.46</v>
      </c>
      <c r="L38" s="98">
        <v>0.21199999999999999</v>
      </c>
      <c r="M38" s="98">
        <v>1.1284000000000001</v>
      </c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120" x14ac:dyDescent="0.25">
      <c r="A39" s="47"/>
      <c r="B39" s="117">
        <f>IF(AND(G39&lt;&gt;"",H39&gt;0,I39&lt;&gt;"",J39&lt;&gt;0,K39&lt;&gt;0),COUNT($B$11:B38)+1,"")</f>
        <v>22</v>
      </c>
      <c r="C39" s="34" t="s">
        <v>4220</v>
      </c>
      <c r="D39" s="91" t="s">
        <v>3776</v>
      </c>
      <c r="E39" s="47">
        <v>94559</v>
      </c>
      <c r="F39" s="68">
        <v>45992</v>
      </c>
      <c r="G39" s="41" t="s">
        <v>4093</v>
      </c>
      <c r="H39" s="114">
        <v>3.14</v>
      </c>
      <c r="I39" s="47" t="s">
        <v>3695</v>
      </c>
      <c r="J39" s="114">
        <v>853.48</v>
      </c>
      <c r="K39" s="106">
        <f t="shared" si="0"/>
        <v>2679.93</v>
      </c>
      <c r="L39" s="98">
        <v>0.21199999999999999</v>
      </c>
      <c r="M39" s="98">
        <v>1.1284000000000001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105" x14ac:dyDescent="0.25">
      <c r="A40" s="47"/>
      <c r="B40" s="117">
        <f>IF(AND(G40&lt;&gt;"",H40&gt;0,I40&lt;&gt;"",J40&lt;&gt;0,K40&lt;&gt;0),COUNT($B$11:B39)+1,"")</f>
        <v>23</v>
      </c>
      <c r="C40" s="34" t="s">
        <v>4221</v>
      </c>
      <c r="D40" s="91" t="s">
        <v>3776</v>
      </c>
      <c r="E40" s="47">
        <v>94572</v>
      </c>
      <c r="F40" s="68">
        <v>45992</v>
      </c>
      <c r="G40" s="41" t="s">
        <v>4094</v>
      </c>
      <c r="H40" s="114">
        <v>32.83</v>
      </c>
      <c r="I40" s="47" t="s">
        <v>3695</v>
      </c>
      <c r="J40" s="114">
        <v>762.26</v>
      </c>
      <c r="K40" s="106">
        <f t="shared" si="0"/>
        <v>25025</v>
      </c>
      <c r="L40" s="98">
        <v>0.21199999999999999</v>
      </c>
      <c r="M40" s="98">
        <v>1.1284000000000001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45" x14ac:dyDescent="0.25">
      <c r="A41" s="47"/>
      <c r="B41" s="117">
        <f>IF(AND(G41&lt;&gt;"",H41&gt;0,I41&lt;&gt;"",J41&lt;&gt;0,K41&lt;&gt;0),COUNT($B$11:B40)+1,"")</f>
        <v>24</v>
      </c>
      <c r="C41" s="34" t="s">
        <v>4222</v>
      </c>
      <c r="D41" s="91" t="s">
        <v>3776</v>
      </c>
      <c r="E41" s="47">
        <v>102162</v>
      </c>
      <c r="F41" s="68">
        <v>45992</v>
      </c>
      <c r="G41" s="41" t="s">
        <v>4095</v>
      </c>
      <c r="H41" s="114">
        <v>3.14</v>
      </c>
      <c r="I41" s="47" t="s">
        <v>3695</v>
      </c>
      <c r="J41" s="114">
        <v>318.97000000000003</v>
      </c>
      <c r="K41" s="106">
        <f t="shared" si="0"/>
        <v>1001.57</v>
      </c>
      <c r="L41" s="98">
        <v>0.21199999999999999</v>
      </c>
      <c r="M41" s="98">
        <v>1.1284000000000001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30" x14ac:dyDescent="0.25">
      <c r="A42" s="47"/>
      <c r="B42" s="117">
        <f>IF(AND(G42&lt;&gt;"",H42&gt;0,I42&lt;&gt;"",J42&lt;&gt;0,K42&lt;&gt;0),COUNT($B$11:B41)+1,"")</f>
        <v>25</v>
      </c>
      <c r="C42" s="34" t="s">
        <v>4223</v>
      </c>
      <c r="D42" s="91" t="s">
        <v>3800</v>
      </c>
      <c r="E42" s="47">
        <v>3</v>
      </c>
      <c r="F42" s="68">
        <v>45992</v>
      </c>
      <c r="G42" s="41" t="s">
        <v>4096</v>
      </c>
      <c r="H42" s="114">
        <v>35.25</v>
      </c>
      <c r="I42" s="47" t="s">
        <v>3695</v>
      </c>
      <c r="J42" s="114">
        <v>260.77</v>
      </c>
      <c r="K42" s="106">
        <f t="shared" si="0"/>
        <v>9192.14</v>
      </c>
      <c r="L42" s="98">
        <v>0.21199999999999999</v>
      </c>
      <c r="M42" s="98">
        <v>1.1284000000000001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30" x14ac:dyDescent="0.25">
      <c r="A43" s="47"/>
      <c r="B43" s="117">
        <f>IF(AND(G43&lt;&gt;"",H43&gt;0,I43&lt;&gt;"",J43&lt;&gt;0,K43&lt;&gt;0),COUNT($B$11:B42)+1,"")</f>
        <v>26</v>
      </c>
      <c r="C43" s="34" t="s">
        <v>4224</v>
      </c>
      <c r="D43" s="91" t="s">
        <v>3800</v>
      </c>
      <c r="E43" s="47">
        <v>4</v>
      </c>
      <c r="F43" s="68">
        <v>45992</v>
      </c>
      <c r="G43" s="41" t="s">
        <v>4097</v>
      </c>
      <c r="H43" s="114">
        <v>14</v>
      </c>
      <c r="I43" s="47" t="s">
        <v>3701</v>
      </c>
      <c r="J43" s="114">
        <v>8.6999999999999993</v>
      </c>
      <c r="K43" s="106">
        <f t="shared" si="0"/>
        <v>121.8</v>
      </c>
      <c r="L43" s="98">
        <v>0.21199999999999999</v>
      </c>
      <c r="M43" s="98">
        <v>1.1284000000000001</v>
      </c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30" x14ac:dyDescent="0.25">
      <c r="A44" s="47"/>
      <c r="B44" s="117">
        <f>IF(AND(G44&lt;&gt;"",H44&gt;0,I44&lt;&gt;"",J44&lt;&gt;0,K44&lt;&gt;0),COUNT($B$11:B43)+1,"")</f>
        <v>27</v>
      </c>
      <c r="C44" s="34" t="s">
        <v>4225</v>
      </c>
      <c r="D44" s="91" t="s">
        <v>3800</v>
      </c>
      <c r="E44" s="47">
        <v>5</v>
      </c>
      <c r="F44" s="68">
        <v>45992</v>
      </c>
      <c r="G44" s="41" t="s">
        <v>4098</v>
      </c>
      <c r="H44" s="114">
        <v>7</v>
      </c>
      <c r="I44" s="47" t="s">
        <v>3701</v>
      </c>
      <c r="J44" s="114">
        <v>259.27</v>
      </c>
      <c r="K44" s="106">
        <f t="shared" si="0"/>
        <v>1814.89</v>
      </c>
      <c r="L44" s="98">
        <v>0.21199999999999999</v>
      </c>
      <c r="M44" s="98">
        <v>1.1284000000000001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119" t="s">
        <v>4099</v>
      </c>
      <c r="D45" s="120"/>
      <c r="E45" s="121"/>
      <c r="F45" s="122"/>
      <c r="G45" s="123" t="s">
        <v>4100</v>
      </c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60" x14ac:dyDescent="0.25">
      <c r="A46" s="47"/>
      <c r="B46" s="117">
        <f>IF(AND(G46&lt;&gt;"",H46&gt;0,I46&lt;&gt;"",J46&lt;&gt;0,K46&lt;&gt;0),COUNT($B$11:B45)+1,"")</f>
        <v>28</v>
      </c>
      <c r="C46" s="34" t="s">
        <v>4103</v>
      </c>
      <c r="D46" s="91" t="s">
        <v>3776</v>
      </c>
      <c r="E46" s="47">
        <v>87255</v>
      </c>
      <c r="F46" s="68">
        <v>45992</v>
      </c>
      <c r="G46" s="41" t="s">
        <v>4101</v>
      </c>
      <c r="H46" s="114">
        <v>44.54</v>
      </c>
      <c r="I46" s="47" t="s">
        <v>3695</v>
      </c>
      <c r="J46" s="114">
        <v>113.1</v>
      </c>
      <c r="K46" s="106">
        <f t="shared" si="0"/>
        <v>5037.47</v>
      </c>
      <c r="L46" s="98">
        <v>0.21199999999999999</v>
      </c>
      <c r="M46" s="98">
        <v>1.1284000000000001</v>
      </c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60" x14ac:dyDescent="0.25">
      <c r="A47" s="47"/>
      <c r="B47" s="117">
        <f>IF(AND(G47&lt;&gt;"",H47&gt;0,I47&lt;&gt;"",J47&lt;&gt;0,K47&lt;&gt;0),COUNT($B$11:B46)+1,"")</f>
        <v>29</v>
      </c>
      <c r="C47" s="34" t="s">
        <v>4104</v>
      </c>
      <c r="D47" s="91" t="s">
        <v>3776</v>
      </c>
      <c r="E47" s="47">
        <v>104611</v>
      </c>
      <c r="F47" s="68">
        <v>45992</v>
      </c>
      <c r="G47" s="41" t="s">
        <v>4102</v>
      </c>
      <c r="H47" s="114">
        <v>237.4</v>
      </c>
      <c r="I47" s="47" t="s">
        <v>3695</v>
      </c>
      <c r="J47" s="114">
        <v>126.71</v>
      </c>
      <c r="K47" s="106">
        <f t="shared" si="0"/>
        <v>30080.95</v>
      </c>
      <c r="L47" s="98">
        <v>0.21199999999999999</v>
      </c>
      <c r="M47" s="98">
        <v>1.1284000000000001</v>
      </c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60" x14ac:dyDescent="0.25">
      <c r="A48" s="47"/>
      <c r="B48" s="117">
        <f>IF(AND(G48&lt;&gt;"",H48&gt;0,I48&lt;&gt;"",J48&lt;&gt;0,K48&lt;&gt;0),COUNT($B$11:B47)+1,"")</f>
        <v>30</v>
      </c>
      <c r="C48" s="34" t="s">
        <v>4105</v>
      </c>
      <c r="D48" s="91" t="s">
        <v>3776</v>
      </c>
      <c r="E48" s="47">
        <v>87904</v>
      </c>
      <c r="F48" s="68">
        <v>45992</v>
      </c>
      <c r="G48" s="41" t="s">
        <v>4108</v>
      </c>
      <c r="H48" s="114">
        <v>204.41</v>
      </c>
      <c r="I48" s="47" t="s">
        <v>3695</v>
      </c>
      <c r="J48" s="114">
        <v>11.09</v>
      </c>
      <c r="K48" s="106">
        <f t="shared" si="0"/>
        <v>2266.91</v>
      </c>
      <c r="L48" s="98">
        <v>0.21199999999999999</v>
      </c>
      <c r="M48" s="98">
        <v>1.1284000000000001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75" x14ac:dyDescent="0.25">
      <c r="A49" s="47"/>
      <c r="B49" s="117">
        <f>IF(AND(G49&lt;&gt;"",H49&gt;0,I49&lt;&gt;"",J49&lt;&gt;0,K49&lt;&gt;0),COUNT($B$11:B48)+1,"")</f>
        <v>31</v>
      </c>
      <c r="C49" s="34" t="s">
        <v>4106</v>
      </c>
      <c r="D49" s="91" t="s">
        <v>3776</v>
      </c>
      <c r="E49" s="47">
        <v>87690</v>
      </c>
      <c r="F49" s="68">
        <v>45992</v>
      </c>
      <c r="G49" s="41" t="s">
        <v>4109</v>
      </c>
      <c r="H49" s="114">
        <v>24.79</v>
      </c>
      <c r="I49" s="47" t="s">
        <v>3695</v>
      </c>
      <c r="J49" s="114">
        <v>65.62</v>
      </c>
      <c r="K49" s="106">
        <f t="shared" si="0"/>
        <v>1626.72</v>
      </c>
      <c r="L49" s="98">
        <v>0.21199999999999999</v>
      </c>
      <c r="M49" s="98">
        <v>1.1284000000000001</v>
      </c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60" x14ac:dyDescent="0.25">
      <c r="A50" s="47"/>
      <c r="B50" s="117">
        <f>IF(AND(G50&lt;&gt;"",H50&gt;0,I50&lt;&gt;"",J50&lt;&gt;0,K50&lt;&gt;0),COUNT($B$11:B49)+1,"")</f>
        <v>32</v>
      </c>
      <c r="C50" s="34" t="s">
        <v>4107</v>
      </c>
      <c r="D50" s="91" t="s">
        <v>3776</v>
      </c>
      <c r="E50" s="47">
        <v>87530</v>
      </c>
      <c r="F50" s="68">
        <v>45992</v>
      </c>
      <c r="G50" s="41" t="s">
        <v>4111</v>
      </c>
      <c r="H50" s="114">
        <v>204.41</v>
      </c>
      <c r="I50" s="47" t="s">
        <v>3695</v>
      </c>
      <c r="J50" s="114">
        <v>50.82</v>
      </c>
      <c r="K50" s="106">
        <f t="shared" si="0"/>
        <v>10388.120000000001</v>
      </c>
      <c r="L50" s="98">
        <v>0.21199999999999999</v>
      </c>
      <c r="M50" s="98">
        <v>1.1284000000000001</v>
      </c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30" x14ac:dyDescent="0.25">
      <c r="A51" s="47"/>
      <c r="B51" s="117">
        <f>IF(AND(G51&lt;&gt;"",H51&gt;0,I51&lt;&gt;"",J51&lt;&gt;0,K51&lt;&gt;0),COUNT($B$11:B50)+1,"")</f>
        <v>33</v>
      </c>
      <c r="C51" s="34" t="s">
        <v>4110</v>
      </c>
      <c r="D51" s="91" t="s">
        <v>3776</v>
      </c>
      <c r="E51" s="47">
        <v>98554</v>
      </c>
      <c r="F51" s="68">
        <v>45992</v>
      </c>
      <c r="G51" s="41" t="s">
        <v>4112</v>
      </c>
      <c r="H51" s="114">
        <v>82.5</v>
      </c>
      <c r="I51" s="47" t="s">
        <v>3695</v>
      </c>
      <c r="J51" s="114">
        <v>59.69</v>
      </c>
      <c r="K51" s="106">
        <f t="shared" si="0"/>
        <v>4924.43</v>
      </c>
      <c r="L51" s="98">
        <v>0.21199999999999999</v>
      </c>
      <c r="M51" s="98">
        <v>1.1284000000000001</v>
      </c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119" t="s">
        <v>4113</v>
      </c>
      <c r="D52" s="120"/>
      <c r="E52" s="121"/>
      <c r="F52" s="122"/>
      <c r="G52" s="123" t="s">
        <v>4114</v>
      </c>
      <c r="H52" s="114"/>
      <c r="I52" s="47"/>
      <c r="J52" s="114"/>
      <c r="K52" s="106" t="str">
        <f t="shared" si="0"/>
        <v/>
      </c>
      <c r="L52" s="98"/>
      <c r="M52" s="98">
        <v>1.1284000000000001</v>
      </c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30" x14ac:dyDescent="0.25">
      <c r="A53" s="47"/>
      <c r="B53" s="117">
        <f>IF(AND(G53&lt;&gt;"",H53&gt;0,I53&lt;&gt;"",J53&lt;&gt;0,K53&lt;&gt;0),COUNT($B$11:B52)+1,"")</f>
        <v>34</v>
      </c>
      <c r="C53" s="34" t="s">
        <v>4115</v>
      </c>
      <c r="D53" s="91" t="s">
        <v>3776</v>
      </c>
      <c r="E53" s="47">
        <v>99814</v>
      </c>
      <c r="F53" s="68">
        <v>45992</v>
      </c>
      <c r="G53" s="41" t="s">
        <v>4120</v>
      </c>
      <c r="H53" s="114">
        <v>2434.17</v>
      </c>
      <c r="I53" s="47" t="s">
        <v>3695</v>
      </c>
      <c r="J53" s="114">
        <v>2.0699999999999998</v>
      </c>
      <c r="K53" s="106">
        <f t="shared" si="0"/>
        <v>5038.7299999999996</v>
      </c>
      <c r="L53" s="98">
        <v>0.21199999999999999</v>
      </c>
      <c r="M53" s="98">
        <v>1.1284000000000001</v>
      </c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ht="30" x14ac:dyDescent="0.25">
      <c r="A54" s="47"/>
      <c r="B54" s="117">
        <f>IF(AND(G54&lt;&gt;"",H54&gt;0,I54&lt;&gt;"",J54&lt;&gt;0,K54&lt;&gt;0),COUNT($B$11:B53)+1,"")</f>
        <v>35</v>
      </c>
      <c r="C54" s="34" t="s">
        <v>4116</v>
      </c>
      <c r="D54" s="91" t="s">
        <v>3776</v>
      </c>
      <c r="E54" s="47">
        <v>102193</v>
      </c>
      <c r="F54" s="68">
        <v>45992</v>
      </c>
      <c r="G54" s="41" t="s">
        <v>4121</v>
      </c>
      <c r="H54" s="114">
        <v>84.96</v>
      </c>
      <c r="I54" s="47" t="s">
        <v>3695</v>
      </c>
      <c r="J54" s="114">
        <v>2.69</v>
      </c>
      <c r="K54" s="106">
        <f t="shared" si="0"/>
        <v>228.54</v>
      </c>
      <c r="L54" s="98">
        <v>0.21199999999999999</v>
      </c>
      <c r="M54" s="98">
        <v>1.1284000000000001</v>
      </c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ht="30" x14ac:dyDescent="0.25">
      <c r="A55" s="47"/>
      <c r="B55" s="117">
        <f>IF(AND(G55&lt;&gt;"",H55&gt;0,I55&lt;&gt;"",J55&lt;&gt;0,K55&lt;&gt;0),COUNT($B$11:B54)+1,"")</f>
        <v>36</v>
      </c>
      <c r="C55" s="34" t="s">
        <v>4117</v>
      </c>
      <c r="D55" s="91" t="s">
        <v>3776</v>
      </c>
      <c r="E55" s="47">
        <v>100717</v>
      </c>
      <c r="F55" s="68">
        <v>45992</v>
      </c>
      <c r="G55" s="41" t="s">
        <v>4122</v>
      </c>
      <c r="H55" s="114">
        <v>91.28</v>
      </c>
      <c r="I55" s="47" t="s">
        <v>3695</v>
      </c>
      <c r="J55" s="114">
        <v>12.74</v>
      </c>
      <c r="K55" s="106">
        <f t="shared" si="0"/>
        <v>1162.9100000000001</v>
      </c>
      <c r="L55" s="98">
        <v>0.21199999999999999</v>
      </c>
      <c r="M55" s="98">
        <v>1.1284000000000001</v>
      </c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30" x14ac:dyDescent="0.25">
      <c r="A56" s="47"/>
      <c r="B56" s="117">
        <f>IF(AND(G56&lt;&gt;"",H56&gt;0,I56&lt;&gt;"",J56&lt;&gt;0,K56&lt;&gt;0),COUNT($B$11:B55)+1,"")</f>
        <v>37</v>
      </c>
      <c r="C56" s="34" t="s">
        <v>4118</v>
      </c>
      <c r="D56" s="91" t="s">
        <v>3776</v>
      </c>
      <c r="E56" s="47">
        <v>102204</v>
      </c>
      <c r="F56" s="68">
        <v>45992</v>
      </c>
      <c r="G56" s="41" t="s">
        <v>4123</v>
      </c>
      <c r="H56" s="114">
        <v>2059.79</v>
      </c>
      <c r="I56" s="47" t="s">
        <v>3695</v>
      </c>
      <c r="J56" s="114">
        <v>14.08</v>
      </c>
      <c r="K56" s="106">
        <f t="shared" si="0"/>
        <v>29001.84</v>
      </c>
      <c r="L56" s="98">
        <v>0.21199999999999999</v>
      </c>
      <c r="M56" s="98">
        <v>1.1284000000000001</v>
      </c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30" x14ac:dyDescent="0.25">
      <c r="A57" s="47"/>
      <c r="B57" s="117">
        <f>IF(AND(G57&lt;&gt;"",H57&gt;0,I57&lt;&gt;"",J57&lt;&gt;0,K57&lt;&gt;0),COUNT($B$11:B56)+1,"")</f>
        <v>38</v>
      </c>
      <c r="C57" s="34" t="s">
        <v>4119</v>
      </c>
      <c r="D57" s="91" t="s">
        <v>3776</v>
      </c>
      <c r="E57" s="47">
        <v>88489</v>
      </c>
      <c r="F57" s="68">
        <v>45992</v>
      </c>
      <c r="G57" s="41" t="s">
        <v>4124</v>
      </c>
      <c r="H57" s="114">
        <v>398.4</v>
      </c>
      <c r="I57" s="47" t="s">
        <v>3695</v>
      </c>
      <c r="J57" s="114">
        <v>17.329999999999998</v>
      </c>
      <c r="K57" s="106">
        <f t="shared" si="0"/>
        <v>6904.27</v>
      </c>
      <c r="L57" s="98">
        <v>0.21199999999999999</v>
      </c>
      <c r="M57" s="98">
        <v>1.1284000000000001</v>
      </c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ht="60" x14ac:dyDescent="0.25">
      <c r="A58" s="47"/>
      <c r="B58" s="117">
        <f>IF(AND(G58&lt;&gt;"",H58&gt;0,I58&lt;&gt;"",J58&lt;&gt;0,K58&lt;&gt;0),COUNT($B$11:B57)+1,"")</f>
        <v>39</v>
      </c>
      <c r="C58" s="34" t="s">
        <v>4127</v>
      </c>
      <c r="D58" s="91" t="s">
        <v>3776</v>
      </c>
      <c r="E58" s="47">
        <v>100736</v>
      </c>
      <c r="F58" s="68">
        <v>45992</v>
      </c>
      <c r="G58" s="41" t="s">
        <v>4125</v>
      </c>
      <c r="H58" s="114">
        <v>91.28</v>
      </c>
      <c r="I58" s="47" t="s">
        <v>3695</v>
      </c>
      <c r="J58" s="114">
        <v>19.100000000000001</v>
      </c>
      <c r="K58" s="106">
        <f t="shared" si="0"/>
        <v>1743.45</v>
      </c>
      <c r="L58" s="98">
        <v>0.21199999999999999</v>
      </c>
      <c r="M58" s="98">
        <v>1.1284000000000001</v>
      </c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ht="45" x14ac:dyDescent="0.25">
      <c r="A59" s="47"/>
      <c r="B59" s="117">
        <f>IF(AND(G59&lt;&gt;"",H59&gt;0,I59&lt;&gt;"",J59&lt;&gt;0,K59&lt;&gt;0),COUNT($B$11:B58)+1,"")</f>
        <v>40</v>
      </c>
      <c r="C59" s="34" t="s">
        <v>4128</v>
      </c>
      <c r="D59" s="91" t="s">
        <v>3776</v>
      </c>
      <c r="E59" s="47">
        <v>102219</v>
      </c>
      <c r="F59" s="68">
        <v>45992</v>
      </c>
      <c r="G59" s="41" t="s">
        <v>4126</v>
      </c>
      <c r="H59" s="114">
        <v>142.08000000000001</v>
      </c>
      <c r="I59" s="47" t="s">
        <v>3695</v>
      </c>
      <c r="J59" s="114">
        <v>21.61</v>
      </c>
      <c r="K59" s="106">
        <f t="shared" si="0"/>
        <v>3070.35</v>
      </c>
      <c r="L59" s="98">
        <v>0.21199999999999999</v>
      </c>
      <c r="M59" s="98">
        <v>1.1284000000000001</v>
      </c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119" t="s">
        <v>4129</v>
      </c>
      <c r="D60" s="120"/>
      <c r="E60" s="121"/>
      <c r="F60" s="122"/>
      <c r="G60" s="123" t="s">
        <v>4130</v>
      </c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ht="60" x14ac:dyDescent="0.25">
      <c r="A61" s="47"/>
      <c r="B61" s="117">
        <f>IF(AND(G61&lt;&gt;"",H61&gt;0,I61&lt;&gt;"",J61&lt;&gt;0,K61&lt;&gt;0),COUNT($B$11:B60)+1,"")</f>
        <v>41</v>
      </c>
      <c r="C61" s="34" t="s">
        <v>4226</v>
      </c>
      <c r="D61" s="91" t="s">
        <v>3776</v>
      </c>
      <c r="E61" s="47">
        <v>86931</v>
      </c>
      <c r="F61" s="68">
        <v>45992</v>
      </c>
      <c r="G61" s="41" t="s">
        <v>4131</v>
      </c>
      <c r="H61" s="114">
        <v>9</v>
      </c>
      <c r="I61" s="47" t="s">
        <v>3701</v>
      </c>
      <c r="J61" s="114">
        <v>690.91</v>
      </c>
      <c r="K61" s="106">
        <f t="shared" si="0"/>
        <v>6218.19</v>
      </c>
      <c r="L61" s="98">
        <v>0.21199999999999999</v>
      </c>
      <c r="M61" s="98">
        <v>1.1284000000000001</v>
      </c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ht="30" x14ac:dyDescent="0.25">
      <c r="A62" s="47"/>
      <c r="B62" s="117">
        <f>IF(AND(G62&lt;&gt;"",H62&gt;0,I62&lt;&gt;"",J62&lt;&gt;0,K62&lt;&gt;0),COUNT($B$11:B61)+1,"")</f>
        <v>42</v>
      </c>
      <c r="C62" s="34" t="s">
        <v>4227</v>
      </c>
      <c r="D62" s="91" t="s">
        <v>3776</v>
      </c>
      <c r="E62" s="47">
        <v>100849</v>
      </c>
      <c r="F62" s="68">
        <v>45992</v>
      </c>
      <c r="G62" s="41" t="s">
        <v>4132</v>
      </c>
      <c r="H62" s="114">
        <v>9</v>
      </c>
      <c r="I62" s="47" t="s">
        <v>3701</v>
      </c>
      <c r="J62" s="114">
        <v>49.86</v>
      </c>
      <c r="K62" s="106">
        <f t="shared" si="0"/>
        <v>448.74</v>
      </c>
      <c r="L62" s="98">
        <v>0.21199999999999999</v>
      </c>
      <c r="M62" s="98">
        <v>1.1284000000000001</v>
      </c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ht="30" x14ac:dyDescent="0.25">
      <c r="A63" s="47"/>
      <c r="B63" s="117">
        <f>IF(AND(G63&lt;&gt;"",H63&gt;0,I63&lt;&gt;"",J63&lt;&gt;0,K63&lt;&gt;0),COUNT($B$11:B62)+1,"")</f>
        <v>43</v>
      </c>
      <c r="C63" s="34" t="s">
        <v>4228</v>
      </c>
      <c r="D63" s="91" t="s">
        <v>3802</v>
      </c>
      <c r="E63" s="47">
        <v>3</v>
      </c>
      <c r="F63" s="68">
        <v>45992</v>
      </c>
      <c r="G63" s="41" t="s">
        <v>4133</v>
      </c>
      <c r="H63" s="114">
        <v>14</v>
      </c>
      <c r="I63" s="47" t="s">
        <v>3701</v>
      </c>
      <c r="J63" s="114">
        <v>303</v>
      </c>
      <c r="K63" s="106">
        <f t="shared" si="0"/>
        <v>4242</v>
      </c>
      <c r="L63" s="98">
        <v>0.21199999999999999</v>
      </c>
      <c r="M63" s="98">
        <v>1.1284000000000001</v>
      </c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ht="45" x14ac:dyDescent="0.25">
      <c r="A64" s="47"/>
      <c r="B64" s="117">
        <f>IF(AND(G64&lt;&gt;"",H64&gt;0,I64&lt;&gt;"",J64&lt;&gt;0,K64&lt;&gt;0),COUNT($B$11:B63)+1,"")</f>
        <v>44</v>
      </c>
      <c r="C64" s="34" t="s">
        <v>4231</v>
      </c>
      <c r="D64" s="91" t="s">
        <v>3776</v>
      </c>
      <c r="E64" s="47">
        <v>86895</v>
      </c>
      <c r="F64" s="68">
        <v>45992</v>
      </c>
      <c r="G64" s="41" t="s">
        <v>4134</v>
      </c>
      <c r="H64" s="114">
        <v>9</v>
      </c>
      <c r="I64" s="47" t="s">
        <v>3701</v>
      </c>
      <c r="J64" s="114">
        <v>473.92</v>
      </c>
      <c r="K64" s="106">
        <f t="shared" si="0"/>
        <v>4265.28</v>
      </c>
      <c r="L64" s="98">
        <v>0.21199999999999999</v>
      </c>
      <c r="M64" s="98">
        <v>1.1284000000000001</v>
      </c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ht="45" x14ac:dyDescent="0.25">
      <c r="A65" s="47"/>
      <c r="B65" s="117">
        <f>IF(AND(G65&lt;&gt;"",H65&gt;0,I65&lt;&gt;"",J65&lt;&gt;0,K65&lt;&gt;0),COUNT($B$11:B64)+1,"")</f>
        <v>45</v>
      </c>
      <c r="C65" s="34" t="s">
        <v>4229</v>
      </c>
      <c r="D65" s="91" t="s">
        <v>3776</v>
      </c>
      <c r="E65" s="47">
        <v>86901</v>
      </c>
      <c r="F65" s="68">
        <v>45992</v>
      </c>
      <c r="G65" s="41" t="s">
        <v>4135</v>
      </c>
      <c r="H65" s="114">
        <v>9</v>
      </c>
      <c r="I65" s="47" t="s">
        <v>3701</v>
      </c>
      <c r="J65" s="114">
        <v>201.42</v>
      </c>
      <c r="K65" s="106">
        <f t="shared" si="0"/>
        <v>1812.78</v>
      </c>
      <c r="L65" s="98">
        <v>0.21199999999999999</v>
      </c>
      <c r="M65" s="98">
        <v>1.1284000000000001</v>
      </c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ht="45" x14ac:dyDescent="0.25">
      <c r="A66" s="47"/>
      <c r="B66" s="117">
        <f>IF(AND(G66&lt;&gt;"",H66&gt;0,I66&lt;&gt;"",J66&lt;&gt;0,K66&lt;&gt;0),COUNT($B$11:B65)+1,"")</f>
        <v>46</v>
      </c>
      <c r="C66" s="34" t="s">
        <v>4230</v>
      </c>
      <c r="D66" s="91" t="s">
        <v>3776</v>
      </c>
      <c r="E66" s="47">
        <v>86906</v>
      </c>
      <c r="F66" s="68">
        <v>45992</v>
      </c>
      <c r="G66" s="41" t="s">
        <v>4136</v>
      </c>
      <c r="H66" s="114">
        <v>9</v>
      </c>
      <c r="I66" s="47" t="s">
        <v>3701</v>
      </c>
      <c r="J66" s="114">
        <v>160.02000000000001</v>
      </c>
      <c r="K66" s="106">
        <f t="shared" si="0"/>
        <v>1440.18</v>
      </c>
      <c r="L66" s="98">
        <v>0.21199999999999999</v>
      </c>
      <c r="M66" s="98">
        <v>1.1284000000000001</v>
      </c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ht="30" x14ac:dyDescent="0.25">
      <c r="A67" s="47"/>
      <c r="B67" s="117">
        <f>IF(AND(G67&lt;&gt;"",H67&gt;0,I67&lt;&gt;"",J67&lt;&gt;0,K67&lt;&gt;0),COUNT($B$11:B66)+1,"")</f>
        <v>47</v>
      </c>
      <c r="C67" s="34" t="s">
        <v>4232</v>
      </c>
      <c r="D67" s="91" t="s">
        <v>3776</v>
      </c>
      <c r="E67" s="47">
        <v>100858</v>
      </c>
      <c r="F67" s="68">
        <v>45992</v>
      </c>
      <c r="G67" s="41" t="s">
        <v>4137</v>
      </c>
      <c r="H67" s="114">
        <v>4</v>
      </c>
      <c r="I67" s="47" t="s">
        <v>3701</v>
      </c>
      <c r="J67" s="114">
        <v>1024.18</v>
      </c>
      <c r="K67" s="106">
        <f t="shared" si="0"/>
        <v>4096.72</v>
      </c>
      <c r="L67" s="98">
        <v>0.21199999999999999</v>
      </c>
      <c r="M67" s="98">
        <v>1.1284000000000001</v>
      </c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119" t="s">
        <v>4138</v>
      </c>
      <c r="D68" s="120"/>
      <c r="E68" s="121"/>
      <c r="F68" s="122"/>
      <c r="G68" s="123" t="s">
        <v>4139</v>
      </c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ht="45" x14ac:dyDescent="0.25">
      <c r="A69" s="47"/>
      <c r="B69" s="117">
        <f>IF(AND(G69&lt;&gt;"",H69&gt;0,I69&lt;&gt;"",J69&lt;&gt;0,K69&lt;&gt;0),COUNT($B$11:B68)+1,"")</f>
        <v>48</v>
      </c>
      <c r="C69" s="34" t="s">
        <v>4140</v>
      </c>
      <c r="D69" s="91" t="s">
        <v>3776</v>
      </c>
      <c r="E69" s="47">
        <v>94963</v>
      </c>
      <c r="F69" s="68">
        <v>45992</v>
      </c>
      <c r="G69" s="41" t="s">
        <v>4142</v>
      </c>
      <c r="H69" s="114">
        <v>0.19</v>
      </c>
      <c r="I69" s="47" t="s">
        <v>3696</v>
      </c>
      <c r="J69" s="114">
        <v>579.61</v>
      </c>
      <c r="K69" s="106">
        <f t="shared" si="0"/>
        <v>110.13</v>
      </c>
      <c r="L69" s="98">
        <v>0.21199999999999999</v>
      </c>
      <c r="M69" s="98">
        <v>1.1284000000000001</v>
      </c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ht="60" x14ac:dyDescent="0.25">
      <c r="A70" s="47"/>
      <c r="B70" s="117">
        <f>IF(AND(G70&lt;&gt;"",H70&gt;0,I70&lt;&gt;"",J70&lt;&gt;0,K70&lt;&gt;0),COUNT($B$11:B69)+1,"")</f>
        <v>49</v>
      </c>
      <c r="C70" s="34" t="s">
        <v>4141</v>
      </c>
      <c r="D70" s="91" t="s">
        <v>3776</v>
      </c>
      <c r="E70" s="47">
        <v>92446</v>
      </c>
      <c r="F70" s="68">
        <v>45992</v>
      </c>
      <c r="G70" s="41" t="s">
        <v>4143</v>
      </c>
      <c r="H70" s="114">
        <v>3.76</v>
      </c>
      <c r="I70" s="47" t="s">
        <v>3695</v>
      </c>
      <c r="J70" s="114">
        <v>356.35</v>
      </c>
      <c r="K70" s="106">
        <f t="shared" si="0"/>
        <v>1339.88</v>
      </c>
      <c r="L70" s="98">
        <v>0.21199999999999999</v>
      </c>
      <c r="M70" s="98">
        <v>1.1284000000000001</v>
      </c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119" t="s">
        <v>4144</v>
      </c>
      <c r="D71" s="120"/>
      <c r="E71" s="121"/>
      <c r="F71" s="68"/>
      <c r="G71" s="123" t="s">
        <v>4145</v>
      </c>
      <c r="H71" s="114"/>
      <c r="I71" s="47"/>
      <c r="J71" s="114"/>
      <c r="K71" s="106" t="str">
        <f t="shared" si="0"/>
        <v/>
      </c>
      <c r="L71" s="98"/>
      <c r="M71" s="98">
        <v>1.1284000000000001</v>
      </c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>
        <f>IF(AND(G72&lt;&gt;"",H72&gt;0,I72&lt;&gt;"",J72&lt;&gt;0,K72&lt;&gt;0),COUNT($B$11:B71)+1,"")</f>
        <v>50</v>
      </c>
      <c r="C72" s="34" t="s">
        <v>4146</v>
      </c>
      <c r="D72" s="91" t="s">
        <v>3802</v>
      </c>
      <c r="E72" s="47">
        <v>4</v>
      </c>
      <c r="F72" s="68">
        <v>45992</v>
      </c>
      <c r="G72" s="41" t="s">
        <v>4147</v>
      </c>
      <c r="H72" s="114">
        <v>5</v>
      </c>
      <c r="I72" s="47" t="s">
        <v>3695</v>
      </c>
      <c r="J72" s="114">
        <v>121.2</v>
      </c>
      <c r="K72" s="106">
        <f t="shared" si="0"/>
        <v>606</v>
      </c>
      <c r="L72" s="98">
        <v>0.21199999999999999</v>
      </c>
      <c r="M72" s="98">
        <v>1.1284000000000001</v>
      </c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ht="45" x14ac:dyDescent="0.25">
      <c r="A73" s="47"/>
      <c r="B73" s="117">
        <f>IF(AND(G73&lt;&gt;"",H73&gt;0,I73&lt;&gt;"",J73&lt;&gt;0,K73&lt;&gt;0),COUNT($B$11:B72)+1,"")</f>
        <v>51</v>
      </c>
      <c r="C73" s="34" t="s">
        <v>4150</v>
      </c>
      <c r="D73" s="91" t="s">
        <v>3802</v>
      </c>
      <c r="E73" s="47">
        <v>10</v>
      </c>
      <c r="F73" s="68">
        <v>45992</v>
      </c>
      <c r="G73" s="41" t="s">
        <v>4148</v>
      </c>
      <c r="H73" s="114">
        <v>2</v>
      </c>
      <c r="I73" s="47" t="s">
        <v>3701</v>
      </c>
      <c r="J73" s="114">
        <v>19392</v>
      </c>
      <c r="K73" s="106">
        <f t="shared" si="0"/>
        <v>38784</v>
      </c>
      <c r="L73" s="98">
        <v>0.21199999999999999</v>
      </c>
      <c r="M73" s="98">
        <v>1.1284000000000001</v>
      </c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ht="30" x14ac:dyDescent="0.25">
      <c r="A74" s="47"/>
      <c r="B74" s="117">
        <f>IF(AND(G74&lt;&gt;"",H74&gt;0,I74&lt;&gt;"",J74&lt;&gt;0,K74&lt;&gt;0),COUNT($B$11:B73)+1,"")</f>
        <v>52</v>
      </c>
      <c r="C74" s="34" t="s">
        <v>4151</v>
      </c>
      <c r="D74" s="91" t="s">
        <v>3802</v>
      </c>
      <c r="E74" s="47">
        <v>11</v>
      </c>
      <c r="F74" s="68">
        <v>45992</v>
      </c>
      <c r="G74" s="41" t="s">
        <v>4149</v>
      </c>
      <c r="H74" s="114">
        <v>1</v>
      </c>
      <c r="I74" s="47" t="s">
        <v>3710</v>
      </c>
      <c r="J74" s="114">
        <v>14544</v>
      </c>
      <c r="K74" s="106">
        <f t="shared" si="0"/>
        <v>14544</v>
      </c>
      <c r="L74" s="98">
        <v>0.21199999999999999</v>
      </c>
      <c r="M74" s="98">
        <v>1.1284000000000001</v>
      </c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119" t="s">
        <v>4152</v>
      </c>
      <c r="D75" s="120"/>
      <c r="E75" s="121"/>
      <c r="F75" s="122"/>
      <c r="G75" s="123" t="s">
        <v>4153</v>
      </c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ht="60" x14ac:dyDescent="0.25">
      <c r="A76" s="47"/>
      <c r="B76" s="117">
        <f>IF(AND(G76&lt;&gt;"",H76&gt;0,I76&lt;&gt;"",J76&lt;&gt;0,K76&lt;&gt;0),COUNT($B$11:B75)+1,"")</f>
        <v>53</v>
      </c>
      <c r="C76" s="34" t="s">
        <v>4155</v>
      </c>
      <c r="D76" s="91" t="s">
        <v>3776</v>
      </c>
      <c r="E76" s="47">
        <v>97362</v>
      </c>
      <c r="F76" s="68">
        <v>45992</v>
      </c>
      <c r="G76" s="41" t="s">
        <v>4154</v>
      </c>
      <c r="H76" s="114">
        <v>1</v>
      </c>
      <c r="I76" s="47" t="s">
        <v>3701</v>
      </c>
      <c r="J76" s="114">
        <v>2293.0700000000002</v>
      </c>
      <c r="K76" s="106">
        <f t="shared" si="0"/>
        <v>2293.0700000000002</v>
      </c>
      <c r="L76" s="98">
        <v>0.21199999999999999</v>
      </c>
      <c r="M76" s="98">
        <v>1.1284000000000001</v>
      </c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ht="30" x14ac:dyDescent="0.25">
      <c r="A77" s="47"/>
      <c r="B77" s="117" t="str">
        <f>IF(AND(G77&lt;&gt;"",H77&gt;0,I77&lt;&gt;"",J77&lt;&gt;0,K77&lt;&gt;0),COUNT($B$11:B76)+1,"")</f>
        <v/>
      </c>
      <c r="C77" s="119" t="s">
        <v>4157</v>
      </c>
      <c r="D77" s="120"/>
      <c r="E77" s="121"/>
      <c r="F77" s="122"/>
      <c r="G77" s="123" t="s">
        <v>4156</v>
      </c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ht="45" x14ac:dyDescent="0.25">
      <c r="A78" s="47"/>
      <c r="B78" s="117">
        <f>IF(AND(G78&lt;&gt;"",H78&gt;0,I78&lt;&gt;"",J78&lt;&gt;0,K78&lt;&gt;0),COUNT($B$11:B77)+1,"")</f>
        <v>54</v>
      </c>
      <c r="C78" s="34" t="s">
        <v>4233</v>
      </c>
      <c r="D78" s="91" t="s">
        <v>3776</v>
      </c>
      <c r="E78" s="47">
        <v>103782</v>
      </c>
      <c r="F78" s="68">
        <v>45992</v>
      </c>
      <c r="G78" s="41" t="s">
        <v>4158</v>
      </c>
      <c r="H78" s="114">
        <v>1</v>
      </c>
      <c r="I78" s="47" t="s">
        <v>3701</v>
      </c>
      <c r="J78" s="114">
        <v>36</v>
      </c>
      <c r="K78" s="106">
        <f t="shared" si="0"/>
        <v>36</v>
      </c>
      <c r="L78" s="98">
        <v>0.21199999999999999</v>
      </c>
      <c r="M78" s="98">
        <v>1.1284000000000001</v>
      </c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ht="45" x14ac:dyDescent="0.25">
      <c r="A79" s="47"/>
      <c r="B79" s="117">
        <f>IF(AND(G79&lt;&gt;"",H79&gt;0,I79&lt;&gt;"",J79&lt;&gt;0,K79&lt;&gt;0),COUNT($B$11:B78)+1,"")</f>
        <v>55</v>
      </c>
      <c r="C79" s="34" t="s">
        <v>4234</v>
      </c>
      <c r="D79" s="91" t="s">
        <v>3776</v>
      </c>
      <c r="E79" s="47">
        <v>91953</v>
      </c>
      <c r="F79" s="68">
        <v>45992</v>
      </c>
      <c r="G79" s="41" t="s">
        <v>4159</v>
      </c>
      <c r="H79" s="114">
        <v>1</v>
      </c>
      <c r="I79" s="47" t="s">
        <v>3701</v>
      </c>
      <c r="J79" s="114">
        <v>41.85</v>
      </c>
      <c r="K79" s="106">
        <f t="shared" ref="K79:K115" si="1">IFERROR(IF(H79*J79&lt;&gt;0,ROUND(ROUND(H79,4)*ROUND(J79,4),2),""),"")</f>
        <v>41.85</v>
      </c>
      <c r="L79" s="98">
        <v>0.21199999999999999</v>
      </c>
      <c r="M79" s="98">
        <v>1.1284000000000001</v>
      </c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ht="45" x14ac:dyDescent="0.25">
      <c r="A80" s="47"/>
      <c r="B80" s="117">
        <f>IF(AND(G80&lt;&gt;"",H80&gt;0,I80&lt;&gt;"",J80&lt;&gt;0,K80&lt;&gt;0),COUNT($B$11:B79)+1,"")</f>
        <v>56</v>
      </c>
      <c r="C80" s="34" t="s">
        <v>4235</v>
      </c>
      <c r="D80" s="91" t="s">
        <v>3776</v>
      </c>
      <c r="E80" s="47">
        <v>92004</v>
      </c>
      <c r="F80" s="68">
        <v>45992</v>
      </c>
      <c r="G80" s="41" t="s">
        <v>4160</v>
      </c>
      <c r="H80" s="114">
        <v>1</v>
      </c>
      <c r="I80" s="47" t="s">
        <v>3701</v>
      </c>
      <c r="J80" s="114">
        <v>78.569999999999993</v>
      </c>
      <c r="K80" s="106">
        <f t="shared" si="1"/>
        <v>78.569999999999993</v>
      </c>
      <c r="L80" s="98">
        <v>0.21199999999999999</v>
      </c>
      <c r="M80" s="98">
        <v>1.1284000000000001</v>
      </c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ht="30" x14ac:dyDescent="0.25">
      <c r="A81" s="47"/>
      <c r="B81" s="117">
        <f>IF(AND(G81&lt;&gt;"",H81&gt;0,I81&lt;&gt;"",J81&lt;&gt;0,K81&lt;&gt;0),COUNT($B$11:B80)+1,"")</f>
        <v>57</v>
      </c>
      <c r="C81" s="34" t="s">
        <v>4236</v>
      </c>
      <c r="D81" s="91" t="s">
        <v>3776</v>
      </c>
      <c r="E81" s="47">
        <v>95728</v>
      </c>
      <c r="F81" s="68">
        <v>45992</v>
      </c>
      <c r="G81" s="41" t="s">
        <v>4161</v>
      </c>
      <c r="H81" s="114">
        <v>26.3</v>
      </c>
      <c r="I81" s="47" t="s">
        <v>3694</v>
      </c>
      <c r="J81" s="114">
        <v>35.5</v>
      </c>
      <c r="K81" s="106">
        <f t="shared" si="1"/>
        <v>933.65</v>
      </c>
      <c r="L81" s="98">
        <v>0.21199999999999999</v>
      </c>
      <c r="M81" s="98">
        <v>1.1284000000000001</v>
      </c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ht="45" x14ac:dyDescent="0.25">
      <c r="A82" s="47"/>
      <c r="B82" s="117">
        <f>IF(AND(G82&lt;&gt;"",H82&gt;0,I82&lt;&gt;"",J82&lt;&gt;0,K82&lt;&gt;0),COUNT($B$11:B81)+1,"")</f>
        <v>58</v>
      </c>
      <c r="C82" s="34" t="s">
        <v>4237</v>
      </c>
      <c r="D82" s="91" t="s">
        <v>3776</v>
      </c>
      <c r="E82" s="47">
        <v>91926</v>
      </c>
      <c r="F82" s="68">
        <v>45992</v>
      </c>
      <c r="G82" s="41" t="s">
        <v>4162</v>
      </c>
      <c r="H82" s="114">
        <v>87.6</v>
      </c>
      <c r="I82" s="47" t="s">
        <v>3694</v>
      </c>
      <c r="J82" s="114">
        <v>5.53</v>
      </c>
      <c r="K82" s="106">
        <f t="shared" si="1"/>
        <v>484.43</v>
      </c>
      <c r="L82" s="98">
        <v>0.21199999999999999</v>
      </c>
      <c r="M82" s="98">
        <v>1.1284000000000001</v>
      </c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ht="45" x14ac:dyDescent="0.25">
      <c r="A83" s="47"/>
      <c r="B83" s="117">
        <f>IF(AND(G83&lt;&gt;"",H83&gt;0,I83&lt;&gt;"",J83&lt;&gt;0,K83&lt;&gt;0),COUNT($B$11:B82)+1,"")</f>
        <v>59</v>
      </c>
      <c r="C83" s="34" t="s">
        <v>4238</v>
      </c>
      <c r="D83" s="91" t="s">
        <v>3776</v>
      </c>
      <c r="E83" s="47">
        <v>91930</v>
      </c>
      <c r="F83" s="68">
        <v>45992</v>
      </c>
      <c r="G83" s="41" t="s">
        <v>4163</v>
      </c>
      <c r="H83" s="114">
        <v>78.84</v>
      </c>
      <c r="I83" s="47" t="s">
        <v>3694</v>
      </c>
      <c r="J83" s="114">
        <v>11.9</v>
      </c>
      <c r="K83" s="106">
        <f t="shared" si="1"/>
        <v>938.2</v>
      </c>
      <c r="L83" s="98">
        <v>0.21199999999999999</v>
      </c>
      <c r="M83" s="98">
        <v>1.1284000000000001</v>
      </c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ht="45" x14ac:dyDescent="0.25">
      <c r="A84" s="47"/>
      <c r="B84" s="117">
        <f>IF(AND(G84&lt;&gt;"",H84&gt;0,I84&lt;&gt;"",J84&lt;&gt;0,K84&lt;&gt;0),COUNT($B$11:B83)+1,"")</f>
        <v>60</v>
      </c>
      <c r="C84" s="34" t="s">
        <v>4239</v>
      </c>
      <c r="D84" s="91" t="s">
        <v>3776</v>
      </c>
      <c r="E84" s="47">
        <v>93653</v>
      </c>
      <c r="F84" s="68">
        <v>45992</v>
      </c>
      <c r="G84" s="41" t="s">
        <v>4241</v>
      </c>
      <c r="H84" s="114">
        <v>1</v>
      </c>
      <c r="I84" s="47" t="s">
        <v>3694</v>
      </c>
      <c r="J84" s="114">
        <v>14.27</v>
      </c>
      <c r="K84" s="106">
        <f t="shared" ref="K84:K85" si="2">IFERROR(IF(H84*J84&lt;&gt;0,ROUND(ROUND(H84,4)*ROUND(J84,4),2),""),"")</f>
        <v>14.27</v>
      </c>
      <c r="L84" s="98">
        <v>0.21199999999999999</v>
      </c>
      <c r="M84" s="98">
        <v>1.1284000000000001</v>
      </c>
      <c r="N84" s="34"/>
      <c r="O84" s="118"/>
      <c r="P84" s="41"/>
      <c r="Q84" s="118"/>
      <c r="R84" s="41"/>
    </row>
    <row r="85" spans="1:18" ht="45" x14ac:dyDescent="0.25">
      <c r="A85" s="47"/>
      <c r="B85" s="117">
        <f>IF(AND(G85&lt;&gt;"",H85&gt;0,I85&lt;&gt;"",J85&lt;&gt;0,K85&lt;&gt;0),COUNT($B$11:B84)+1,"")</f>
        <v>61</v>
      </c>
      <c r="C85" s="34" t="s">
        <v>4240</v>
      </c>
      <c r="D85" s="91" t="s">
        <v>3776</v>
      </c>
      <c r="E85" s="47">
        <v>93657</v>
      </c>
      <c r="F85" s="68">
        <v>45992</v>
      </c>
      <c r="G85" s="41" t="s">
        <v>4242</v>
      </c>
      <c r="H85" s="114">
        <v>1</v>
      </c>
      <c r="I85" s="47" t="s">
        <v>3694</v>
      </c>
      <c r="J85" s="114">
        <v>18.73</v>
      </c>
      <c r="K85" s="106">
        <f t="shared" si="2"/>
        <v>18.73</v>
      </c>
      <c r="L85" s="98">
        <v>0.21199999999999999</v>
      </c>
      <c r="M85" s="98">
        <v>1.1284000000000001</v>
      </c>
      <c r="N85" s="34"/>
      <c r="O85" s="118"/>
      <c r="P85" s="41"/>
      <c r="Q85" s="118"/>
      <c r="R85" s="41"/>
    </row>
    <row r="86" spans="1:18" x14ac:dyDescent="0.25">
      <c r="A86" s="47"/>
      <c r="B86" s="117" t="str">
        <f>IF(AND(G86&lt;&gt;"",H86&gt;0,I86&lt;&gt;"",J86&lt;&gt;0,K86&lt;&gt;0),COUNT($B$11:B83)+1,"")</f>
        <v/>
      </c>
      <c r="C86" s="119" t="s">
        <v>4247</v>
      </c>
      <c r="D86" s="120"/>
      <c r="E86" s="121"/>
      <c r="F86" s="122"/>
      <c r="G86" s="123" t="s">
        <v>4243</v>
      </c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>
        <f>IF(AND(G87&lt;&gt;"",H87&gt;0,I87&lt;&gt;"",J87&lt;&gt;0,K87&lt;&gt;0),COUNT($B$11:B86)+1,"")</f>
        <v>62</v>
      </c>
      <c r="C87" s="34" t="s">
        <v>4248</v>
      </c>
      <c r="D87" s="91" t="s">
        <v>3802</v>
      </c>
      <c r="E87" s="47">
        <v>5</v>
      </c>
      <c r="F87" s="68">
        <v>45992</v>
      </c>
      <c r="G87" s="41" t="s">
        <v>4164</v>
      </c>
      <c r="H87" s="114">
        <v>1</v>
      </c>
      <c r="I87" s="47" t="s">
        <v>3701</v>
      </c>
      <c r="J87" s="114">
        <v>2787.6</v>
      </c>
      <c r="K87" s="106">
        <f t="shared" si="1"/>
        <v>2787.6</v>
      </c>
      <c r="L87" s="98">
        <v>0.21199999999999999</v>
      </c>
      <c r="M87" s="98">
        <v>1.1284000000000001</v>
      </c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>
        <f>IF(AND(G88&lt;&gt;"",H88&gt;0,I88&lt;&gt;"",J88&lt;&gt;0,K88&lt;&gt;0),COUNT($B$11:B87)+1,"")</f>
        <v>63</v>
      </c>
      <c r="C88" s="34" t="s">
        <v>4249</v>
      </c>
      <c r="D88" s="91" t="s">
        <v>3802</v>
      </c>
      <c r="E88" s="47">
        <v>6</v>
      </c>
      <c r="F88" s="68">
        <v>45992</v>
      </c>
      <c r="G88" s="41" t="s">
        <v>4165</v>
      </c>
      <c r="H88" s="114">
        <v>1</v>
      </c>
      <c r="I88" s="47" t="s">
        <v>3701</v>
      </c>
      <c r="J88" s="114">
        <v>2787.6</v>
      </c>
      <c r="K88" s="106">
        <f t="shared" si="1"/>
        <v>2787.6</v>
      </c>
      <c r="L88" s="98">
        <v>0.21199999999999999</v>
      </c>
      <c r="M88" s="98">
        <v>1.1284000000000001</v>
      </c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ht="60" x14ac:dyDescent="0.25">
      <c r="A89" s="47"/>
      <c r="B89" s="117">
        <f>IF(AND(G89&lt;&gt;"",H89&gt;0,I89&lt;&gt;"",J89&lt;&gt;0,K89&lt;&gt;0),COUNT($B$11:B88)+1,"")</f>
        <v>64</v>
      </c>
      <c r="C89" s="34" t="s">
        <v>4250</v>
      </c>
      <c r="D89" s="91" t="s">
        <v>3776</v>
      </c>
      <c r="E89" s="47">
        <v>98079</v>
      </c>
      <c r="F89" s="68">
        <v>45992</v>
      </c>
      <c r="G89" s="41" t="s">
        <v>4166</v>
      </c>
      <c r="H89" s="114">
        <v>1</v>
      </c>
      <c r="I89" s="47" t="s">
        <v>3701</v>
      </c>
      <c r="J89" s="114">
        <v>9290.82</v>
      </c>
      <c r="K89" s="106">
        <f t="shared" si="1"/>
        <v>9290.82</v>
      </c>
      <c r="L89" s="98">
        <v>0.21199999999999999</v>
      </c>
      <c r="M89" s="98">
        <v>1.1284000000000001</v>
      </c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ht="45" x14ac:dyDescent="0.25">
      <c r="A90" s="47"/>
      <c r="B90" s="117">
        <f>IF(AND(G90&lt;&gt;"",H90&gt;0,I90&lt;&gt;"",J90&lt;&gt;0,K90&lt;&gt;0),COUNT($B$11:B89)+1,"")</f>
        <v>65</v>
      </c>
      <c r="C90" s="34" t="s">
        <v>4251</v>
      </c>
      <c r="D90" s="91" t="s">
        <v>3776</v>
      </c>
      <c r="E90" s="47">
        <v>89711</v>
      </c>
      <c r="F90" s="68">
        <v>45992</v>
      </c>
      <c r="G90" s="41" t="s">
        <v>4167</v>
      </c>
      <c r="H90" s="114">
        <v>1.32</v>
      </c>
      <c r="I90" s="47" t="s">
        <v>3694</v>
      </c>
      <c r="J90" s="114">
        <v>28.64</v>
      </c>
      <c r="K90" s="106">
        <f t="shared" si="1"/>
        <v>37.799999999999997</v>
      </c>
      <c r="L90" s="98">
        <v>0.21199999999999999</v>
      </c>
      <c r="M90" s="98">
        <v>1.1284000000000001</v>
      </c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ht="45" x14ac:dyDescent="0.25">
      <c r="A91" s="47"/>
      <c r="B91" s="117">
        <f>IF(AND(G91&lt;&gt;"",H91&gt;0,I91&lt;&gt;"",J91&lt;&gt;0,K91&lt;&gt;0),COUNT($B$11:B90)+1,"")</f>
        <v>66</v>
      </c>
      <c r="C91" s="34" t="s">
        <v>4252</v>
      </c>
      <c r="D91" s="91" t="s">
        <v>3776</v>
      </c>
      <c r="E91" s="47">
        <v>89712</v>
      </c>
      <c r="F91" s="68">
        <v>45992</v>
      </c>
      <c r="G91" s="41" t="s">
        <v>4168</v>
      </c>
      <c r="H91" s="114">
        <v>4.21</v>
      </c>
      <c r="I91" s="47" t="s">
        <v>3694</v>
      </c>
      <c r="J91" s="114">
        <v>36.47</v>
      </c>
      <c r="K91" s="106">
        <f t="shared" si="1"/>
        <v>153.54</v>
      </c>
      <c r="L91" s="98">
        <v>0.21199999999999999</v>
      </c>
      <c r="M91" s="98">
        <v>1.1284000000000001</v>
      </c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ht="45" x14ac:dyDescent="0.25">
      <c r="A92" s="47"/>
      <c r="B92" s="117">
        <f>IF(AND(G92&lt;&gt;"",H92&gt;0,I92&lt;&gt;"",J92&lt;&gt;0,K92&lt;&gt;0),COUNT($B$11:B91)+1,"")</f>
        <v>67</v>
      </c>
      <c r="C92" s="34" t="s">
        <v>4253</v>
      </c>
      <c r="D92" s="91" t="s">
        <v>3776</v>
      </c>
      <c r="E92" s="47">
        <v>89714</v>
      </c>
      <c r="F92" s="68">
        <v>45992</v>
      </c>
      <c r="G92" s="41" t="s">
        <v>4169</v>
      </c>
      <c r="H92" s="114">
        <v>5.65</v>
      </c>
      <c r="I92" s="47" t="s">
        <v>3694</v>
      </c>
      <c r="J92" s="114">
        <v>50.78</v>
      </c>
      <c r="K92" s="106">
        <f t="shared" si="1"/>
        <v>286.91000000000003</v>
      </c>
      <c r="L92" s="98">
        <v>0.21199999999999999</v>
      </c>
      <c r="M92" s="98">
        <v>1.1284000000000001</v>
      </c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ht="60" x14ac:dyDescent="0.25">
      <c r="A93" s="47"/>
      <c r="B93" s="117">
        <f>IF(AND(G93&lt;&gt;"",H93&gt;0,I93&lt;&gt;"",J93&lt;&gt;0,K93&lt;&gt;0),COUNT($B$11:B92)+1,"")</f>
        <v>68</v>
      </c>
      <c r="C93" s="34" t="s">
        <v>4254</v>
      </c>
      <c r="D93" s="91" t="s">
        <v>3776</v>
      </c>
      <c r="E93" s="47">
        <v>89730</v>
      </c>
      <c r="F93" s="68">
        <v>45992</v>
      </c>
      <c r="G93" s="41" t="s">
        <v>4170</v>
      </c>
      <c r="H93" s="114">
        <v>1</v>
      </c>
      <c r="I93" s="47" t="s">
        <v>3701</v>
      </c>
      <c r="J93" s="114">
        <v>20.58</v>
      </c>
      <c r="K93" s="106">
        <f t="shared" si="1"/>
        <v>20.58</v>
      </c>
      <c r="L93" s="98">
        <v>0.21199999999999999</v>
      </c>
      <c r="M93" s="98">
        <v>1.1284000000000001</v>
      </c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ht="60" x14ac:dyDescent="0.25">
      <c r="A94" s="47"/>
      <c r="B94" s="117">
        <f>IF(AND(G94&lt;&gt;"",H94&gt;0,I94&lt;&gt;"",J94&lt;&gt;0,K94&lt;&gt;0),COUNT($B$11:B93)+1,"")</f>
        <v>69</v>
      </c>
      <c r="C94" s="34" t="s">
        <v>4255</v>
      </c>
      <c r="D94" s="91" t="s">
        <v>3776</v>
      </c>
      <c r="E94" s="47">
        <v>89732</v>
      </c>
      <c r="F94" s="68">
        <v>45992</v>
      </c>
      <c r="G94" s="41" t="s">
        <v>4171</v>
      </c>
      <c r="H94" s="114">
        <v>2</v>
      </c>
      <c r="I94" s="47" t="s">
        <v>3701</v>
      </c>
      <c r="J94" s="114">
        <v>20.48</v>
      </c>
      <c r="K94" s="106">
        <f t="shared" si="1"/>
        <v>40.96</v>
      </c>
      <c r="L94" s="98">
        <v>0.21199999999999999</v>
      </c>
      <c r="M94" s="98">
        <v>1.1284000000000001</v>
      </c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ht="60" x14ac:dyDescent="0.25">
      <c r="A95" s="47"/>
      <c r="B95" s="117">
        <f>IF(AND(G95&lt;&gt;"",H95&gt;0,I95&lt;&gt;"",J95&lt;&gt;0,K95&lt;&gt;0),COUNT($B$11:B94)+1,"")</f>
        <v>70</v>
      </c>
      <c r="C95" s="34" t="s">
        <v>4256</v>
      </c>
      <c r="D95" s="91" t="s">
        <v>3776</v>
      </c>
      <c r="E95" s="47">
        <v>104345</v>
      </c>
      <c r="F95" s="68">
        <v>45992</v>
      </c>
      <c r="G95" s="41" t="s">
        <v>4172</v>
      </c>
      <c r="H95" s="114">
        <v>2</v>
      </c>
      <c r="I95" s="47" t="s">
        <v>3701</v>
      </c>
      <c r="J95" s="114">
        <v>56.88</v>
      </c>
      <c r="K95" s="106">
        <f t="shared" si="1"/>
        <v>113.76</v>
      </c>
      <c r="L95" s="98">
        <v>0.21199999999999999</v>
      </c>
      <c r="M95" s="98">
        <v>1.1284000000000001</v>
      </c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ht="45" x14ac:dyDescent="0.25">
      <c r="A96" s="47"/>
      <c r="B96" s="117">
        <f>IF(AND(G96&lt;&gt;"",H96&gt;0,I96&lt;&gt;"",J96&lt;&gt;0,K96&lt;&gt;0),COUNT($B$11:B95)+1,"")</f>
        <v>71</v>
      </c>
      <c r="C96" s="34" t="s">
        <v>4257</v>
      </c>
      <c r="D96" s="91" t="s">
        <v>3776</v>
      </c>
      <c r="E96" s="47">
        <v>104062</v>
      </c>
      <c r="F96" s="68">
        <v>45992</v>
      </c>
      <c r="G96" s="41" t="s">
        <v>4173</v>
      </c>
      <c r="H96" s="114">
        <v>1</v>
      </c>
      <c r="I96" s="47" t="s">
        <v>3701</v>
      </c>
      <c r="J96" s="114">
        <v>96.18</v>
      </c>
      <c r="K96" s="106">
        <f t="shared" si="1"/>
        <v>96.18</v>
      </c>
      <c r="L96" s="98">
        <v>0.21199999999999999</v>
      </c>
      <c r="M96" s="98">
        <v>1.1284000000000001</v>
      </c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ht="60" x14ac:dyDescent="0.25">
      <c r="A97" s="47"/>
      <c r="B97" s="117">
        <f>IF(AND(G97&lt;&gt;"",H97&gt;0,I97&lt;&gt;"",J97&lt;&gt;0,K97&lt;&gt;0),COUNT($B$11:B96)+1,"")</f>
        <v>72</v>
      </c>
      <c r="C97" s="34" t="s">
        <v>4258</v>
      </c>
      <c r="D97" s="91" t="s">
        <v>3776</v>
      </c>
      <c r="E97" s="47">
        <v>89746</v>
      </c>
      <c r="F97" s="68">
        <v>45992</v>
      </c>
      <c r="G97" s="41" t="s">
        <v>4174</v>
      </c>
      <c r="H97" s="114">
        <v>2</v>
      </c>
      <c r="I97" s="47" t="s">
        <v>3701</v>
      </c>
      <c r="J97" s="114">
        <v>37.409999999999997</v>
      </c>
      <c r="K97" s="106">
        <f t="shared" si="1"/>
        <v>74.819999999999993</v>
      </c>
      <c r="L97" s="98">
        <v>0.21199999999999999</v>
      </c>
      <c r="M97" s="98">
        <v>1.1284000000000001</v>
      </c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ht="45" x14ac:dyDescent="0.25">
      <c r="A98" s="47"/>
      <c r="B98" s="117">
        <f>IF(AND(G98&lt;&gt;"",H98&gt;0,I98&lt;&gt;"",J98&lt;&gt;0,K98&lt;&gt;0),COUNT($B$11:B97)+1,"")</f>
        <v>73</v>
      </c>
      <c r="C98" s="34" t="s">
        <v>4259</v>
      </c>
      <c r="D98" s="91" t="s">
        <v>3776</v>
      </c>
      <c r="E98" s="47">
        <v>89356</v>
      </c>
      <c r="F98" s="68">
        <v>45992</v>
      </c>
      <c r="G98" s="41" t="s">
        <v>4175</v>
      </c>
      <c r="H98" s="114">
        <v>13.63</v>
      </c>
      <c r="I98" s="47" t="s">
        <v>3694</v>
      </c>
      <c r="J98" s="114">
        <v>31.56</v>
      </c>
      <c r="K98" s="106">
        <f t="shared" si="1"/>
        <v>430.16</v>
      </c>
      <c r="L98" s="98">
        <v>0.21199999999999999</v>
      </c>
      <c r="M98" s="98">
        <v>1.1284000000000001</v>
      </c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ht="45" x14ac:dyDescent="0.25">
      <c r="A99" s="47"/>
      <c r="B99" s="117">
        <f>IF(AND(G99&lt;&gt;"",H99&gt;0,I99&lt;&gt;"",J99&lt;&gt;0,K99&lt;&gt;0),COUNT($B$11:B98)+1,"")</f>
        <v>74</v>
      </c>
      <c r="C99" s="34" t="s">
        <v>4260</v>
      </c>
      <c r="D99" s="91" t="s">
        <v>3776</v>
      </c>
      <c r="E99" s="47">
        <v>89362</v>
      </c>
      <c r="F99" s="68">
        <v>45992</v>
      </c>
      <c r="G99" s="41" t="s">
        <v>4176</v>
      </c>
      <c r="H99" s="114">
        <v>6</v>
      </c>
      <c r="I99" s="47" t="s">
        <v>3701</v>
      </c>
      <c r="J99" s="114">
        <v>12.73</v>
      </c>
      <c r="K99" s="106">
        <f t="shared" si="1"/>
        <v>76.38</v>
      </c>
      <c r="L99" s="98">
        <v>0.21199999999999999</v>
      </c>
      <c r="M99" s="98">
        <v>1.1284000000000001</v>
      </c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ht="45" x14ac:dyDescent="0.25">
      <c r="A100" s="47"/>
      <c r="B100" s="117">
        <f>IF(AND(G100&lt;&gt;"",H100&gt;0,I100&lt;&gt;"",J100&lt;&gt;0,K100&lt;&gt;0),COUNT($B$11:B99)+1,"")</f>
        <v>75</v>
      </c>
      <c r="C100" s="34" t="s">
        <v>4261</v>
      </c>
      <c r="D100" s="91" t="s">
        <v>3776</v>
      </c>
      <c r="E100" s="47">
        <v>89395</v>
      </c>
      <c r="F100" s="68">
        <v>45992</v>
      </c>
      <c r="G100" s="41" t="s">
        <v>4177</v>
      </c>
      <c r="H100" s="114">
        <v>2</v>
      </c>
      <c r="I100" s="47" t="s">
        <v>3701</v>
      </c>
      <c r="J100" s="114">
        <v>17.600000000000001</v>
      </c>
      <c r="K100" s="106">
        <f t="shared" si="1"/>
        <v>35.200000000000003</v>
      </c>
      <c r="L100" s="98">
        <v>0.21199999999999999</v>
      </c>
      <c r="M100" s="98">
        <v>1.1284000000000001</v>
      </c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ht="30" x14ac:dyDescent="0.25">
      <c r="A101" s="47"/>
      <c r="B101" s="117" t="str">
        <f>IF(AND(G101&lt;&gt;"",H101&gt;0,I101&lt;&gt;"",J101&lt;&gt;0,K101&lt;&gt;0),COUNT($B$11:B100)+1,"")</f>
        <v/>
      </c>
      <c r="C101" s="119" t="s">
        <v>4262</v>
      </c>
      <c r="D101" s="120"/>
      <c r="E101" s="121"/>
      <c r="F101" s="122"/>
      <c r="G101" s="123" t="s">
        <v>4178</v>
      </c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ht="15" customHeight="1" x14ac:dyDescent="0.25">
      <c r="A102" s="47"/>
      <c r="B102" s="117">
        <f>IF(AND(G102&lt;&gt;"",H102&gt;0,I102&lt;&gt;"",J102&lt;&gt;0,K102&lt;&gt;0),COUNT($B$11:B101)+1,"")</f>
        <v>76</v>
      </c>
      <c r="C102" s="34" t="s">
        <v>4263</v>
      </c>
      <c r="D102" s="91" t="s">
        <v>3776</v>
      </c>
      <c r="E102" s="47">
        <v>97082</v>
      </c>
      <c r="G102" s="41" t="s">
        <v>4179</v>
      </c>
      <c r="H102" s="114">
        <v>3.3</v>
      </c>
      <c r="I102" s="47" t="s">
        <v>3696</v>
      </c>
      <c r="J102" s="114">
        <v>85.56</v>
      </c>
      <c r="K102" s="106">
        <f t="shared" si="1"/>
        <v>282.35000000000002</v>
      </c>
      <c r="L102" s="98">
        <v>0.21199999999999999</v>
      </c>
      <c r="M102" s="98">
        <v>1.1284000000000001</v>
      </c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ht="45" x14ac:dyDescent="0.25">
      <c r="A103" s="47"/>
      <c r="B103" s="117">
        <f>IF(AND(G103&lt;&gt;"",H103&gt;0,I103&lt;&gt;"",J103&lt;&gt;0,K103&lt;&gt;0),COUNT($B$11:B102)+1,"")</f>
        <v>77</v>
      </c>
      <c r="C103" s="34" t="s">
        <v>4264</v>
      </c>
      <c r="D103" s="91" t="s">
        <v>3776</v>
      </c>
      <c r="E103" s="47">
        <v>92267</v>
      </c>
      <c r="F103" s="68">
        <v>45992</v>
      </c>
      <c r="G103" s="41" t="s">
        <v>4180</v>
      </c>
      <c r="H103" s="114">
        <v>2.82</v>
      </c>
      <c r="I103" s="47" t="s">
        <v>3695</v>
      </c>
      <c r="J103" s="114">
        <v>81.63</v>
      </c>
      <c r="K103" s="106">
        <f t="shared" si="1"/>
        <v>230.2</v>
      </c>
      <c r="L103" s="98">
        <v>0.21199999999999999</v>
      </c>
      <c r="M103" s="98">
        <v>1.1284000000000001</v>
      </c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ht="45" x14ac:dyDescent="0.25">
      <c r="A104" s="47"/>
      <c r="B104" s="117">
        <f>IF(AND(G104&lt;&gt;"",H104&gt;0,I104&lt;&gt;"",J104&lt;&gt;0,K104&lt;&gt;0),COUNT($B$11:B103)+1,"")</f>
        <v>78</v>
      </c>
      <c r="C104" s="34" t="s">
        <v>4265</v>
      </c>
      <c r="D104" s="91" t="s">
        <v>3776</v>
      </c>
      <c r="E104" s="47">
        <v>97096</v>
      </c>
      <c r="F104" s="68">
        <v>45992</v>
      </c>
      <c r="G104" s="41" t="s">
        <v>4181</v>
      </c>
      <c r="H104" s="114">
        <v>3.3</v>
      </c>
      <c r="I104" s="47" t="s">
        <v>3696</v>
      </c>
      <c r="J104" s="114">
        <v>823.36</v>
      </c>
      <c r="K104" s="106">
        <f t="shared" si="1"/>
        <v>2717.09</v>
      </c>
      <c r="L104" s="98">
        <v>0.21199999999999999</v>
      </c>
      <c r="M104" s="98">
        <v>1.1284000000000001</v>
      </c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ht="45" x14ac:dyDescent="0.25">
      <c r="A105" s="47"/>
      <c r="B105" s="117">
        <f>IF(AND(G105&lt;&gt;"",H105&gt;0,I105&lt;&gt;"",J105&lt;&gt;0,K105&lt;&gt;0),COUNT($B$11:B104)+1,"")</f>
        <v>79</v>
      </c>
      <c r="C105" s="34" t="s">
        <v>4266</v>
      </c>
      <c r="D105" s="91" t="s">
        <v>3776</v>
      </c>
      <c r="E105" s="47">
        <v>92769</v>
      </c>
      <c r="F105" s="68">
        <v>45992</v>
      </c>
      <c r="G105" s="41" t="s">
        <v>4182</v>
      </c>
      <c r="H105" s="114">
        <v>9.9</v>
      </c>
      <c r="I105" s="47" t="s">
        <v>3700</v>
      </c>
      <c r="J105" s="114">
        <v>15.37</v>
      </c>
      <c r="K105" s="106">
        <f t="shared" si="1"/>
        <v>152.16</v>
      </c>
      <c r="L105" s="98">
        <v>0.21199999999999999</v>
      </c>
      <c r="M105" s="98">
        <v>1.1284000000000001</v>
      </c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ht="45" x14ac:dyDescent="0.25">
      <c r="A106" s="47"/>
      <c r="B106" s="117">
        <f>IF(AND(G106&lt;&gt;"",H106&gt;0,I106&lt;&gt;"",J106&lt;&gt;0,K106&lt;&gt;0),COUNT($B$11:B105)+1,"")</f>
        <v>80</v>
      </c>
      <c r="C106" s="34" t="s">
        <v>4267</v>
      </c>
      <c r="D106" s="91" t="s">
        <v>3776</v>
      </c>
      <c r="E106" s="47">
        <v>92770</v>
      </c>
      <c r="F106" s="68">
        <v>45992</v>
      </c>
      <c r="G106" s="41" t="s">
        <v>4183</v>
      </c>
      <c r="H106" s="114">
        <v>375.4</v>
      </c>
      <c r="I106" s="47" t="s">
        <v>3700</v>
      </c>
      <c r="J106" s="114">
        <v>14.31</v>
      </c>
      <c r="K106" s="106">
        <f t="shared" si="1"/>
        <v>5371.97</v>
      </c>
      <c r="L106" s="98">
        <v>0.21199999999999999</v>
      </c>
      <c r="M106" s="98">
        <v>1.1284000000000001</v>
      </c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ht="60" x14ac:dyDescent="0.25">
      <c r="A107" s="47"/>
      <c r="B107" s="117">
        <f>IF(AND(G107&lt;&gt;"",H107&gt;0,I107&lt;&gt;"",J107&lt;&gt;0,K107&lt;&gt;0),COUNT($B$11:B106)+1,"")</f>
        <v>81</v>
      </c>
      <c r="C107" s="34" t="s">
        <v>4268</v>
      </c>
      <c r="D107" s="91" t="s">
        <v>3776</v>
      </c>
      <c r="E107" s="47">
        <v>103325</v>
      </c>
      <c r="F107" s="68">
        <v>45992</v>
      </c>
      <c r="G107" s="41" t="s">
        <v>4075</v>
      </c>
      <c r="H107" s="114">
        <v>3.81</v>
      </c>
      <c r="I107" s="47" t="s">
        <v>3695</v>
      </c>
      <c r="J107" s="114">
        <v>101.54</v>
      </c>
      <c r="K107" s="106">
        <f t="shared" si="1"/>
        <v>386.87</v>
      </c>
      <c r="L107" s="98">
        <v>0.21199999999999999</v>
      </c>
      <c r="M107" s="98">
        <v>1.1284000000000001</v>
      </c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ht="60" x14ac:dyDescent="0.25">
      <c r="A108" s="47"/>
      <c r="B108" s="117">
        <f>IF(AND(G108&lt;&gt;"",H108&gt;0,I108&lt;&gt;"",J108&lt;&gt;0,K108&lt;&gt;0),COUNT($B$11:B107)+1,"")</f>
        <v>82</v>
      </c>
      <c r="C108" s="34" t="s">
        <v>4269</v>
      </c>
      <c r="D108" s="91" t="s">
        <v>3776</v>
      </c>
      <c r="E108" s="47">
        <v>87904</v>
      </c>
      <c r="F108" s="68">
        <v>45992</v>
      </c>
      <c r="G108" s="41" t="s">
        <v>4108</v>
      </c>
      <c r="H108" s="114">
        <v>7.62</v>
      </c>
      <c r="I108" s="47" t="s">
        <v>3695</v>
      </c>
      <c r="J108" s="114">
        <v>11.09</v>
      </c>
      <c r="K108" s="106">
        <f t="shared" si="1"/>
        <v>84.51</v>
      </c>
      <c r="L108" s="98">
        <v>0.21199999999999999</v>
      </c>
      <c r="M108" s="98">
        <v>1.1284000000000001</v>
      </c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ht="60" x14ac:dyDescent="0.25">
      <c r="A109" s="47"/>
      <c r="B109" s="117">
        <f>IF(AND(G109&lt;&gt;"",H109&gt;0,I109&lt;&gt;"",J109&lt;&gt;0,K109&lt;&gt;0),COUNT($B$11:B108)+1,"")</f>
        <v>83</v>
      </c>
      <c r="C109" s="34" t="s">
        <v>4270</v>
      </c>
      <c r="D109" s="91" t="s">
        <v>3776</v>
      </c>
      <c r="E109" s="47">
        <v>87530</v>
      </c>
      <c r="F109" s="68">
        <v>45992</v>
      </c>
      <c r="G109" s="41" t="s">
        <v>4184</v>
      </c>
      <c r="H109" s="114">
        <v>7.62</v>
      </c>
      <c r="I109" s="47" t="s">
        <v>3695</v>
      </c>
      <c r="J109" s="114">
        <v>50.82</v>
      </c>
      <c r="K109" s="106">
        <f t="shared" si="1"/>
        <v>387.25</v>
      </c>
      <c r="L109" s="98">
        <v>0.21199999999999999</v>
      </c>
      <c r="M109" s="98">
        <v>1.1284000000000001</v>
      </c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ht="30" x14ac:dyDescent="0.25">
      <c r="A110" s="47"/>
      <c r="B110" s="117">
        <f>IF(AND(G110&lt;&gt;"",H110&gt;0,I110&lt;&gt;"",J110&lt;&gt;0,K110&lt;&gt;0),COUNT($B$11:B109)+1,"")</f>
        <v>84</v>
      </c>
      <c r="C110" s="34" t="s">
        <v>4271</v>
      </c>
      <c r="D110" s="91" t="s">
        <v>3776</v>
      </c>
      <c r="E110" s="47">
        <v>88489</v>
      </c>
      <c r="F110" s="68">
        <v>45992</v>
      </c>
      <c r="G110" s="41" t="s">
        <v>4124</v>
      </c>
      <c r="H110" s="114">
        <v>7.62</v>
      </c>
      <c r="I110" s="47" t="s">
        <v>3695</v>
      </c>
      <c r="J110" s="114">
        <v>17.329999999999998</v>
      </c>
      <c r="K110" s="106">
        <f t="shared" si="1"/>
        <v>132.05000000000001</v>
      </c>
      <c r="L110" s="98">
        <v>0.21199999999999999</v>
      </c>
      <c r="M110" s="98">
        <v>1.1284000000000001</v>
      </c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ht="75" x14ac:dyDescent="0.25">
      <c r="A111" s="47"/>
      <c r="B111" s="117">
        <f>IF(AND(G111&lt;&gt;"",H111&gt;0,I111&lt;&gt;"",J111&lt;&gt;0,K111&lt;&gt;0),COUNT($B$11:B110)+1,"")</f>
        <v>85</v>
      </c>
      <c r="C111" s="34" t="s">
        <v>4272</v>
      </c>
      <c r="D111" s="91" t="s">
        <v>3776</v>
      </c>
      <c r="E111" s="47">
        <v>99842</v>
      </c>
      <c r="F111" s="68">
        <v>45992</v>
      </c>
      <c r="G111" s="41" t="s">
        <v>4185</v>
      </c>
      <c r="H111" s="114">
        <v>10.84</v>
      </c>
      <c r="I111" s="47" t="s">
        <v>3694</v>
      </c>
      <c r="J111" s="114">
        <v>615.08000000000004</v>
      </c>
      <c r="K111" s="106">
        <f t="shared" si="1"/>
        <v>6667.47</v>
      </c>
      <c r="L111" s="98">
        <v>0.21199999999999999</v>
      </c>
      <c r="M111" s="98">
        <v>1.1284000000000001</v>
      </c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ht="75" x14ac:dyDescent="0.25">
      <c r="A112" s="47"/>
      <c r="B112" s="117">
        <f>IF(AND(G112&lt;&gt;"",H112&gt;0,I112&lt;&gt;"",J112&lt;&gt;0,K112&lt;&gt;0),COUNT($B$11:B111)+1,"")</f>
        <v>86</v>
      </c>
      <c r="C112" s="34" t="s">
        <v>4273</v>
      </c>
      <c r="D112" s="91" t="s">
        <v>3776</v>
      </c>
      <c r="E112" s="47">
        <v>94210</v>
      </c>
      <c r="F112" s="68">
        <v>45992</v>
      </c>
      <c r="G112" s="41" t="s">
        <v>4186</v>
      </c>
      <c r="H112" s="114">
        <v>8.94</v>
      </c>
      <c r="I112" s="47" t="s">
        <v>3695</v>
      </c>
      <c r="J112" s="114">
        <v>63.44</v>
      </c>
      <c r="K112" s="106">
        <f t="shared" si="1"/>
        <v>567.15</v>
      </c>
      <c r="L112" s="98">
        <v>0.21199999999999999</v>
      </c>
      <c r="M112" s="98">
        <v>1.1284000000000001</v>
      </c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>
        <v>2</v>
      </c>
      <c r="D113" s="91"/>
      <c r="E113" s="47"/>
      <c r="F113" s="68"/>
      <c r="G113" s="123" t="s">
        <v>4187</v>
      </c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  <row r="114" spans="1:18" x14ac:dyDescent="0.25">
      <c r="A114" s="47"/>
      <c r="B114" s="117" t="str">
        <f>IF(AND(G114&lt;&gt;"",H114&gt;0,I114&lt;&gt;"",J114&lt;&gt;0,K114&lt;&gt;0),COUNT($B$11:B113)+1,"")</f>
        <v/>
      </c>
      <c r="C114" s="34" t="s">
        <v>4274</v>
      </c>
      <c r="D114" s="91"/>
      <c r="E114" s="47"/>
      <c r="F114" s="68"/>
      <c r="G114" s="123" t="s">
        <v>4188</v>
      </c>
      <c r="H114" s="114"/>
      <c r="I114" s="47"/>
      <c r="J114" s="114"/>
      <c r="K114" s="106" t="str">
        <f t="shared" si="1"/>
        <v/>
      </c>
      <c r="L114" s="98"/>
      <c r="M114" s="98"/>
      <c r="N114" s="34"/>
      <c r="O114" s="118" t="str">
        <f ca="1">IF(N114="","", INDIRECT("base!"&amp;ADDRESS(MATCH(N114,base!$C$2:'base'!$C$133,0)+1,4,4)))</f>
        <v/>
      </c>
      <c r="P114" s="41"/>
      <c r="Q114" s="118" t="str">
        <f ca="1">IF(P114="","", INDIRECT("base!"&amp;ADDRESS(MATCH(CONCATENATE(N114,"|",P114),base!$G$2:'base'!$G$1817,0)+1,6,4)))</f>
        <v/>
      </c>
      <c r="R114" s="41"/>
    </row>
    <row r="115" spans="1:18" x14ac:dyDescent="0.25">
      <c r="A115" s="47"/>
      <c r="B115" s="117">
        <f>IF(AND(G115&lt;&gt;"",H115&gt;0,I115&lt;&gt;"",J115&lt;&gt;0,K115&lt;&gt;0),COUNT($B$11:B114)+1,"")</f>
        <v>87</v>
      </c>
      <c r="C115" s="34" t="s">
        <v>4275</v>
      </c>
      <c r="D115" s="91" t="s">
        <v>3802</v>
      </c>
      <c r="E115" s="47">
        <v>7</v>
      </c>
      <c r="F115" s="68">
        <v>45992</v>
      </c>
      <c r="G115" s="41" t="s">
        <v>4189</v>
      </c>
      <c r="H115" s="114">
        <v>1</v>
      </c>
      <c r="I115" s="47" t="s">
        <v>3701</v>
      </c>
      <c r="J115" s="114">
        <v>8906.99</v>
      </c>
      <c r="K115" s="106">
        <f t="shared" si="1"/>
        <v>8906.99</v>
      </c>
      <c r="L115" s="98">
        <v>0.21199999999999999</v>
      </c>
      <c r="M115" s="98">
        <v>1.1284000000000001</v>
      </c>
      <c r="N115" s="34"/>
      <c r="O115" s="118" t="str">
        <f ca="1">IF(N115="","", INDIRECT("base!"&amp;ADDRESS(MATCH(N115,base!$C$2:'base'!$C$133,0)+1,4,4)))</f>
        <v/>
      </c>
      <c r="P115" s="41"/>
      <c r="Q115" s="118" t="str">
        <f ca="1">IF(P115="","", INDIRECT("base!"&amp;ADDRESS(MATCH(CONCATENATE(N115,"|",P115),base!$G$2:'base'!$G$1817,0)+1,6,4)))</f>
        <v/>
      </c>
      <c r="R115" s="41"/>
    </row>
    <row r="116" spans="1:18" ht="75" x14ac:dyDescent="0.25">
      <c r="A116" s="47"/>
      <c r="B116" s="117">
        <f>IF(AND(G116&lt;&gt;"",H116&gt;0,I116&lt;&gt;"",J116&lt;&gt;0,K116&lt;&gt;0),COUNT($B$11:B115)+1,"")</f>
        <v>88</v>
      </c>
      <c r="C116" s="34" t="s">
        <v>4276</v>
      </c>
      <c r="D116" s="91" t="s">
        <v>3776</v>
      </c>
      <c r="E116" s="47">
        <v>96765</v>
      </c>
      <c r="F116" s="68">
        <v>45992</v>
      </c>
      <c r="G116" s="41" t="s">
        <v>4190</v>
      </c>
      <c r="H116" s="114">
        <v>4</v>
      </c>
      <c r="I116" s="47" t="s">
        <v>3701</v>
      </c>
      <c r="J116" s="114">
        <v>1832.64</v>
      </c>
      <c r="K116" s="106">
        <f t="shared" ref="K116:K179" si="3">IFERROR(IF(H116*J116&lt;&gt;0,ROUND(ROUND(H116,4)*ROUND(J116,4),2),""),"")</f>
        <v>7330.56</v>
      </c>
      <c r="L116" s="98">
        <v>0.21199999999999999</v>
      </c>
      <c r="M116" s="98">
        <v>1.1284000000000001</v>
      </c>
      <c r="N116" s="34"/>
      <c r="O116" s="118" t="str">
        <f ca="1">IF(N116="","", INDIRECT("base!"&amp;ADDRESS(MATCH(N116,base!$C$2:'base'!$C$133,0)+1,4,4)))</f>
        <v/>
      </c>
      <c r="P116" s="41"/>
      <c r="Q116" s="118" t="str">
        <f ca="1">IF(P116="","", INDIRECT("base!"&amp;ADDRESS(MATCH(CONCATENATE(N116,"|",P116),base!$G$2:'base'!$G$1817,0)+1,6,4)))</f>
        <v/>
      </c>
      <c r="R116" s="41"/>
    </row>
    <row r="117" spans="1:18" ht="45" x14ac:dyDescent="0.25">
      <c r="A117" s="47"/>
      <c r="B117" s="117">
        <f>IF(AND(G117&lt;&gt;"",H117&gt;0,I117&lt;&gt;"",J117&lt;&gt;0,K117&lt;&gt;0),COUNT($B$11:B116)+1,"")</f>
        <v>89</v>
      </c>
      <c r="C117" s="34" t="s">
        <v>4277</v>
      </c>
      <c r="D117" s="91" t="s">
        <v>3776</v>
      </c>
      <c r="E117" s="47">
        <v>89357</v>
      </c>
      <c r="F117" s="68">
        <v>45992</v>
      </c>
      <c r="G117" s="41" t="s">
        <v>4191</v>
      </c>
      <c r="H117" s="114">
        <v>46.2</v>
      </c>
      <c r="I117" s="47" t="s">
        <v>3694</v>
      </c>
      <c r="J117" s="114">
        <v>43.94</v>
      </c>
      <c r="K117" s="106">
        <f t="shared" si="3"/>
        <v>2030.03</v>
      </c>
      <c r="L117" s="98">
        <v>0.21199999999999999</v>
      </c>
      <c r="M117" s="98">
        <v>1.1284000000000001</v>
      </c>
      <c r="N117" s="34"/>
      <c r="O117" s="118" t="str">
        <f ca="1">IF(N117="","", INDIRECT("base!"&amp;ADDRESS(MATCH(N117,base!$C$2:'base'!$C$133,0)+1,4,4)))</f>
        <v/>
      </c>
      <c r="P117" s="41"/>
      <c r="Q117" s="118" t="str">
        <f ca="1">IF(P117="","", INDIRECT("base!"&amp;ADDRESS(MATCH(CONCATENATE(N117,"|",P117),base!$G$2:'base'!$G$1817,0)+1,6,4)))</f>
        <v/>
      </c>
      <c r="R117" s="41"/>
    </row>
    <row r="118" spans="1:18" ht="60" x14ac:dyDescent="0.25">
      <c r="A118" s="47"/>
      <c r="B118" s="117">
        <f>IF(AND(G118&lt;&gt;"",H118&gt;0,I118&lt;&gt;"",J118&lt;&gt;0,K118&lt;&gt;0),COUNT($B$11:B117)+1,"")</f>
        <v>90</v>
      </c>
      <c r="C118" s="34" t="s">
        <v>4278</v>
      </c>
      <c r="D118" s="91" t="s">
        <v>3776</v>
      </c>
      <c r="E118" s="47">
        <v>92367</v>
      </c>
      <c r="F118" s="68">
        <v>45992</v>
      </c>
      <c r="G118" s="41" t="s">
        <v>4192</v>
      </c>
      <c r="H118" s="114">
        <v>103.69</v>
      </c>
      <c r="I118" s="47" t="s">
        <v>3694</v>
      </c>
      <c r="J118" s="114">
        <v>130.38999999999999</v>
      </c>
      <c r="K118" s="106">
        <f t="shared" si="3"/>
        <v>13520.14</v>
      </c>
      <c r="L118" s="98">
        <v>0.21199999999999999</v>
      </c>
      <c r="M118" s="98">
        <v>1.1284000000000001</v>
      </c>
      <c r="N118" s="34"/>
      <c r="O118" s="118" t="str">
        <f ca="1">IF(N118="","", INDIRECT("base!"&amp;ADDRESS(MATCH(N118,base!$C$2:'base'!$C$133,0)+1,4,4)))</f>
        <v/>
      </c>
      <c r="P118" s="41"/>
      <c r="Q118" s="118" t="str">
        <f ca="1">IF(P118="","", INDIRECT("base!"&amp;ADDRESS(MATCH(CONCATENATE(N118,"|",P118),base!$G$2:'base'!$G$1817,0)+1,6,4)))</f>
        <v/>
      </c>
      <c r="R118" s="41"/>
    </row>
    <row r="119" spans="1:18" ht="60" x14ac:dyDescent="0.25">
      <c r="A119" s="47"/>
      <c r="B119" s="117">
        <f>IF(AND(G119&lt;&gt;"",H119&gt;0,I119&lt;&gt;"",J119&lt;&gt;0,K119&lt;&gt;0),COUNT($B$11:B118)+1,"")</f>
        <v>91</v>
      </c>
      <c r="C119" s="34" t="s">
        <v>4279</v>
      </c>
      <c r="D119" s="91" t="s">
        <v>3776</v>
      </c>
      <c r="E119" s="47">
        <v>92368</v>
      </c>
      <c r="F119" s="68">
        <v>45992</v>
      </c>
      <c r="G119" s="41" t="s">
        <v>4193</v>
      </c>
      <c r="H119" s="114">
        <v>5.55</v>
      </c>
      <c r="I119" s="47" t="s">
        <v>3694</v>
      </c>
      <c r="J119" s="114">
        <v>171.95</v>
      </c>
      <c r="K119" s="106">
        <f t="shared" si="3"/>
        <v>954.32</v>
      </c>
      <c r="L119" s="98">
        <v>0.21199999999999999</v>
      </c>
      <c r="M119" s="98">
        <v>1.1284000000000001</v>
      </c>
      <c r="N119" s="34"/>
      <c r="O119" s="118" t="str">
        <f ca="1">IF(N119="","", INDIRECT("base!"&amp;ADDRESS(MATCH(N119,base!$C$2:'base'!$C$133,0)+1,4,4)))</f>
        <v/>
      </c>
      <c r="P119" s="41"/>
      <c r="Q119" s="118" t="str">
        <f ca="1">IF(P119="","", INDIRECT("base!"&amp;ADDRESS(MATCH(CONCATENATE(N119,"|",P119),base!$G$2:'base'!$G$1817,0)+1,6,4)))</f>
        <v/>
      </c>
      <c r="R119" s="41"/>
    </row>
    <row r="120" spans="1:18" ht="60" x14ac:dyDescent="0.25">
      <c r="A120" s="47"/>
      <c r="B120" s="117">
        <f>IF(AND(G120&lt;&gt;"",H120&gt;0,I120&lt;&gt;"",J120&lt;&gt;0,K120&lt;&gt;0),COUNT($B$11:B119)+1,"")</f>
        <v>92</v>
      </c>
      <c r="C120" s="34" t="s">
        <v>4280</v>
      </c>
      <c r="D120" s="91" t="s">
        <v>3776</v>
      </c>
      <c r="E120" s="47">
        <v>92636</v>
      </c>
      <c r="F120" s="68">
        <v>45992</v>
      </c>
      <c r="G120" s="41" t="s">
        <v>4194</v>
      </c>
      <c r="H120" s="114">
        <v>7</v>
      </c>
      <c r="I120" s="47" t="s">
        <v>3701</v>
      </c>
      <c r="J120" s="114">
        <v>239.31</v>
      </c>
      <c r="K120" s="106">
        <f t="shared" si="3"/>
        <v>1675.17</v>
      </c>
      <c r="L120" s="98">
        <v>0.21199999999999999</v>
      </c>
      <c r="M120" s="98">
        <v>1.1284000000000001</v>
      </c>
      <c r="N120" s="34"/>
      <c r="O120" s="118" t="str">
        <f ca="1">IF(N120="","", INDIRECT("base!"&amp;ADDRESS(MATCH(N120,base!$C$2:'base'!$C$133,0)+1,4,4)))</f>
        <v/>
      </c>
      <c r="P120" s="41"/>
      <c r="Q120" s="118" t="str">
        <f ca="1">IF(P120="","", INDIRECT("base!"&amp;ADDRESS(MATCH(CONCATENATE(N120,"|",P120),base!$G$2:'base'!$G$1817,0)+1,6,4)))</f>
        <v/>
      </c>
      <c r="R120" s="41"/>
    </row>
    <row r="121" spans="1:18" ht="45" x14ac:dyDescent="0.25">
      <c r="A121" s="47"/>
      <c r="B121" s="117">
        <f>IF(AND(G121&lt;&gt;"",H121&gt;0,I121&lt;&gt;"",J121&lt;&gt;0,K121&lt;&gt;0),COUNT($B$11:B120)+1,"")</f>
        <v>93</v>
      </c>
      <c r="C121" s="34" t="s">
        <v>4281</v>
      </c>
      <c r="D121" s="91" t="s">
        <v>3776</v>
      </c>
      <c r="E121" s="47">
        <v>92644</v>
      </c>
      <c r="F121" s="68">
        <v>45992</v>
      </c>
      <c r="G121" s="41" t="s">
        <v>4195</v>
      </c>
      <c r="H121" s="114">
        <v>2</v>
      </c>
      <c r="I121" s="47" t="s">
        <v>3701</v>
      </c>
      <c r="J121" s="114">
        <v>316.79000000000002</v>
      </c>
      <c r="K121" s="106">
        <f t="shared" si="3"/>
        <v>633.58000000000004</v>
      </c>
      <c r="L121" s="98">
        <v>0.21199999999999999</v>
      </c>
      <c r="M121" s="98">
        <v>1.1284000000000001</v>
      </c>
      <c r="N121" s="34"/>
      <c r="O121" s="118" t="str">
        <f ca="1">IF(N121="","", INDIRECT("base!"&amp;ADDRESS(MATCH(N121,base!$C$2:'base'!$C$133,0)+1,4,4)))</f>
        <v/>
      </c>
      <c r="P121" s="41"/>
      <c r="Q121" s="118" t="str">
        <f ca="1">IF(P121="","", INDIRECT("base!"&amp;ADDRESS(MATCH(CONCATENATE(N121,"|",P121),base!$G$2:'base'!$G$1817,0)+1,6,4)))</f>
        <v/>
      </c>
      <c r="R121" s="41"/>
    </row>
    <row r="122" spans="1:18" ht="60" x14ac:dyDescent="0.25">
      <c r="A122" s="47"/>
      <c r="B122" s="117">
        <f>IF(AND(G122&lt;&gt;"",H122&gt;0,I122&lt;&gt;"",J122&lt;&gt;0,K122&lt;&gt;0),COUNT($B$11:B121)+1,"")</f>
        <v>94</v>
      </c>
      <c r="C122" s="34" t="s">
        <v>4282</v>
      </c>
      <c r="D122" s="91" t="s">
        <v>3776</v>
      </c>
      <c r="E122" s="47">
        <v>92390</v>
      </c>
      <c r="F122" s="68">
        <v>45992</v>
      </c>
      <c r="G122" s="41" t="s">
        <v>4196</v>
      </c>
      <c r="H122" s="114">
        <v>20</v>
      </c>
      <c r="I122" s="47" t="s">
        <v>3701</v>
      </c>
      <c r="J122" s="114">
        <v>184.41</v>
      </c>
      <c r="K122" s="106">
        <f t="shared" si="3"/>
        <v>3688.2</v>
      </c>
      <c r="L122" s="98">
        <v>0.21199999999999999</v>
      </c>
      <c r="M122" s="98">
        <v>1.1284000000000001</v>
      </c>
      <c r="N122" s="34"/>
      <c r="O122" s="118" t="str">
        <f ca="1">IF(N122="","", INDIRECT("base!"&amp;ADDRESS(MATCH(N122,base!$C$2:'base'!$C$133,0)+1,4,4)))</f>
        <v/>
      </c>
      <c r="P122" s="41"/>
      <c r="Q122" s="118" t="str">
        <f ca="1">IF(P122="","", INDIRECT("base!"&amp;ADDRESS(MATCH(CONCATENATE(N122,"|",P122),base!$G$2:'base'!$G$1817,0)+1,6,4)))</f>
        <v/>
      </c>
      <c r="R122" s="41"/>
    </row>
    <row r="123" spans="1:18" ht="60" x14ac:dyDescent="0.25">
      <c r="A123" s="47"/>
      <c r="B123" s="117">
        <f>IF(AND(G123&lt;&gt;"",H123&gt;0,I123&lt;&gt;"",J123&lt;&gt;0,K123&lt;&gt;0),COUNT($B$11:B122)+1,"")</f>
        <v>95</v>
      </c>
      <c r="C123" s="34" t="s">
        <v>4283</v>
      </c>
      <c r="D123" s="91" t="s">
        <v>3776</v>
      </c>
      <c r="E123" s="47">
        <v>92642</v>
      </c>
      <c r="F123" s="68">
        <v>45992</v>
      </c>
      <c r="G123" s="41" t="s">
        <v>4197</v>
      </c>
      <c r="H123" s="114">
        <v>4</v>
      </c>
      <c r="I123" s="47" t="s">
        <v>3701</v>
      </c>
      <c r="J123" s="114">
        <v>252</v>
      </c>
      <c r="K123" s="106">
        <f t="shared" si="3"/>
        <v>1008</v>
      </c>
      <c r="L123" s="98">
        <v>0.21199999999999999</v>
      </c>
      <c r="M123" s="98">
        <v>1.1284000000000001</v>
      </c>
      <c r="N123" s="34"/>
      <c r="O123" s="118" t="str">
        <f ca="1">IF(N123="","", INDIRECT("base!"&amp;ADDRESS(MATCH(N123,base!$C$2:'base'!$C$133,0)+1,4,4)))</f>
        <v/>
      </c>
      <c r="P123" s="41"/>
      <c r="Q123" s="118" t="str">
        <f ca="1">IF(P123="","", INDIRECT("base!"&amp;ADDRESS(MATCH(CONCATENATE(N123,"|",P123),base!$G$2:'base'!$G$1817,0)+1,6,4)))</f>
        <v/>
      </c>
      <c r="R123" s="41"/>
    </row>
    <row r="124" spans="1:18" ht="45" x14ac:dyDescent="0.25">
      <c r="A124" s="47"/>
      <c r="B124" s="117">
        <f>IF(AND(G124&lt;&gt;"",H124&gt;0,I124&lt;&gt;"",J124&lt;&gt;0,K124&lt;&gt;0),COUNT($B$11:B123)+1,"")</f>
        <v>96</v>
      </c>
      <c r="C124" s="34" t="s">
        <v>4284</v>
      </c>
      <c r="D124" s="91" t="s">
        <v>3776</v>
      </c>
      <c r="E124" s="47">
        <v>94674</v>
      </c>
      <c r="F124" s="68">
        <v>45992</v>
      </c>
      <c r="G124" s="41" t="s">
        <v>4198</v>
      </c>
      <c r="H124" s="114">
        <v>2</v>
      </c>
      <c r="I124" s="47" t="s">
        <v>3701</v>
      </c>
      <c r="J124" s="114">
        <v>10.75</v>
      </c>
      <c r="K124" s="106">
        <f t="shared" si="3"/>
        <v>21.5</v>
      </c>
      <c r="L124" s="98">
        <v>0.21199999999999999</v>
      </c>
      <c r="M124" s="98">
        <v>1.1284000000000001</v>
      </c>
      <c r="N124" s="34"/>
      <c r="O124" s="118" t="str">
        <f ca="1">IF(N124="","", INDIRECT("base!"&amp;ADDRESS(MATCH(N124,base!$C$2:'base'!$C$133,0)+1,4,4)))</f>
        <v/>
      </c>
      <c r="P124" s="41"/>
      <c r="Q124" s="118" t="str">
        <f ca="1">IF(P124="","", INDIRECT("base!"&amp;ADDRESS(MATCH(CONCATENATE(N124,"|",P124),base!$G$2:'base'!$G$1817,0)+1,6,4)))</f>
        <v/>
      </c>
      <c r="R124" s="41"/>
    </row>
    <row r="125" spans="1:18" ht="30" x14ac:dyDescent="0.25">
      <c r="A125" s="47"/>
      <c r="B125" s="117">
        <f>IF(AND(G125&lt;&gt;"",H125&gt;0,I125&lt;&gt;"",J125&lt;&gt;0,K125&lt;&gt;0),COUNT($B$11:B124)+1,"")</f>
        <v>97</v>
      </c>
      <c r="C125" s="34" t="s">
        <v>4285</v>
      </c>
      <c r="D125" s="91" t="s">
        <v>3776</v>
      </c>
      <c r="E125" s="47">
        <v>94490</v>
      </c>
      <c r="F125" s="68">
        <v>45992</v>
      </c>
      <c r="G125" s="41" t="s">
        <v>4199</v>
      </c>
      <c r="H125" s="114">
        <v>1</v>
      </c>
      <c r="I125" s="47" t="s">
        <v>3701</v>
      </c>
      <c r="J125" s="114">
        <v>89.77</v>
      </c>
      <c r="K125" s="106">
        <f t="shared" si="3"/>
        <v>89.77</v>
      </c>
      <c r="L125" s="98">
        <v>0.21199999999999999</v>
      </c>
      <c r="M125" s="98">
        <v>1.1284000000000001</v>
      </c>
      <c r="N125" s="34"/>
      <c r="O125" s="118" t="str">
        <f ca="1">IF(N125="","", INDIRECT("base!"&amp;ADDRESS(MATCH(N125,base!$C$2:'base'!$C$133,0)+1,4,4)))</f>
        <v/>
      </c>
      <c r="P125" s="41"/>
      <c r="Q125" s="118" t="str">
        <f ca="1">IF(P125="","", INDIRECT("base!"&amp;ADDRESS(MATCH(CONCATENATE(N125,"|",P125),base!$G$2:'base'!$G$1817,0)+1,6,4)))</f>
        <v/>
      </c>
      <c r="R125" s="41"/>
    </row>
    <row r="126" spans="1:18" ht="30" x14ac:dyDescent="0.25">
      <c r="A126" s="47"/>
      <c r="B126" s="117">
        <f>IF(AND(G126&lt;&gt;"",H126&gt;0,I126&lt;&gt;"",J126&lt;&gt;0,K126&lt;&gt;0),COUNT($B$11:B125)+1,"")</f>
        <v>98</v>
      </c>
      <c r="C126" s="34" t="s">
        <v>4286</v>
      </c>
      <c r="D126" s="91" t="s">
        <v>3776</v>
      </c>
      <c r="E126" s="47">
        <v>94500</v>
      </c>
      <c r="F126" s="68">
        <v>45992</v>
      </c>
      <c r="G126" s="41" t="s">
        <v>4200</v>
      </c>
      <c r="H126" s="114">
        <v>3</v>
      </c>
      <c r="I126" s="47" t="s">
        <v>3701</v>
      </c>
      <c r="J126" s="114">
        <v>553.71</v>
      </c>
      <c r="K126" s="106">
        <f t="shared" si="3"/>
        <v>1661.13</v>
      </c>
      <c r="L126" s="98">
        <v>0.21199999999999999</v>
      </c>
      <c r="M126" s="98">
        <v>1.1284000000000001</v>
      </c>
      <c r="N126" s="34"/>
      <c r="O126" s="118" t="str">
        <f ca="1">IF(N126="","", INDIRECT("base!"&amp;ADDRESS(MATCH(N126,base!$C$2:'base'!$C$133,0)+1,4,4)))</f>
        <v/>
      </c>
      <c r="P126" s="41"/>
      <c r="Q126" s="118" t="str">
        <f ca="1">IF(P126="","", INDIRECT("base!"&amp;ADDRESS(MATCH(CONCATENATE(N126,"|",P126),base!$G$2:'base'!$G$1817,0)+1,6,4)))</f>
        <v/>
      </c>
      <c r="R126" s="41"/>
    </row>
    <row r="127" spans="1:18" ht="30" x14ac:dyDescent="0.25">
      <c r="A127" s="47"/>
      <c r="B127" s="117">
        <f>IF(AND(G127&lt;&gt;"",H127&gt;0,I127&lt;&gt;"",J127&lt;&gt;0,K127&lt;&gt;0),COUNT($B$11:B126)+1,"")</f>
        <v>99</v>
      </c>
      <c r="C127" s="34" t="s">
        <v>4287</v>
      </c>
      <c r="D127" s="91" t="s">
        <v>3776</v>
      </c>
      <c r="E127" s="47">
        <v>94499</v>
      </c>
      <c r="F127" s="68">
        <v>45992</v>
      </c>
      <c r="G127" s="41" t="s">
        <v>4201</v>
      </c>
      <c r="H127" s="114">
        <v>3</v>
      </c>
      <c r="I127" s="47" t="s">
        <v>3701</v>
      </c>
      <c r="J127" s="114">
        <v>456.35</v>
      </c>
      <c r="K127" s="106">
        <f t="shared" si="3"/>
        <v>1369.05</v>
      </c>
      <c r="L127" s="98">
        <v>0.21199999999999999</v>
      </c>
      <c r="M127" s="98">
        <v>1.1284000000000001</v>
      </c>
      <c r="N127" s="34"/>
      <c r="O127" s="118" t="str">
        <f ca="1">IF(N127="","", INDIRECT("base!"&amp;ADDRESS(MATCH(N127,base!$C$2:'base'!$C$133,0)+1,4,4)))</f>
        <v/>
      </c>
      <c r="P127" s="41"/>
      <c r="Q127" s="118" t="str">
        <f ca="1">IF(P127="","", INDIRECT("base!"&amp;ADDRESS(MATCH(CONCATENATE(N127,"|",P127),base!$G$2:'base'!$G$1817,0)+1,6,4)))</f>
        <v/>
      </c>
      <c r="R127" s="41"/>
    </row>
    <row r="128" spans="1:18" ht="45" x14ac:dyDescent="0.25">
      <c r="A128" s="47"/>
      <c r="B128" s="117">
        <f>IF(AND(G128&lt;&gt;"",H128&gt;0,I128&lt;&gt;"",J128&lt;&gt;0,K128&lt;&gt;0),COUNT($B$11:B127)+1,"")</f>
        <v>100</v>
      </c>
      <c r="C128" s="34" t="s">
        <v>4288</v>
      </c>
      <c r="D128" s="91" t="s">
        <v>3776</v>
      </c>
      <c r="E128" s="47">
        <v>99624</v>
      </c>
      <c r="F128" s="68">
        <v>45992</v>
      </c>
      <c r="G128" s="41" t="s">
        <v>4202</v>
      </c>
      <c r="H128" s="114">
        <v>2</v>
      </c>
      <c r="I128" s="47" t="s">
        <v>3701</v>
      </c>
      <c r="J128" s="114">
        <v>753.94</v>
      </c>
      <c r="K128" s="106">
        <f t="shared" si="3"/>
        <v>1507.88</v>
      </c>
      <c r="L128" s="98">
        <v>0.21199999999999999</v>
      </c>
      <c r="M128" s="98">
        <v>1.1284000000000001</v>
      </c>
      <c r="N128" s="34"/>
      <c r="O128" s="118" t="str">
        <f ca="1">IF(N128="","", INDIRECT("base!"&amp;ADDRESS(MATCH(N128,base!$C$2:'base'!$C$133,0)+1,4,4)))</f>
        <v/>
      </c>
      <c r="P128" s="41"/>
      <c r="Q128" s="118" t="str">
        <f ca="1">IF(P128="","", INDIRECT("base!"&amp;ADDRESS(MATCH(CONCATENATE(N128,"|",P128),base!$G$2:'base'!$G$1817,0)+1,6,4)))</f>
        <v/>
      </c>
      <c r="R128" s="41"/>
    </row>
    <row r="129" spans="1:18" ht="45" x14ac:dyDescent="0.25">
      <c r="A129" s="47"/>
      <c r="B129" s="117">
        <f>IF(AND(G129&lt;&gt;"",H129&gt;0,I129&lt;&gt;"",J129&lt;&gt;0,K129&lt;&gt;0),COUNT($B$11:B128)+1,"")</f>
        <v>101</v>
      </c>
      <c r="C129" s="34" t="s">
        <v>4289</v>
      </c>
      <c r="D129" s="91" t="s">
        <v>3776</v>
      </c>
      <c r="E129" s="47">
        <v>92890</v>
      </c>
      <c r="F129" s="68">
        <v>45992</v>
      </c>
      <c r="G129" s="41" t="s">
        <v>4203</v>
      </c>
      <c r="H129" s="114">
        <v>2</v>
      </c>
      <c r="I129" s="47" t="s">
        <v>3701</v>
      </c>
      <c r="J129" s="114">
        <v>253.53</v>
      </c>
      <c r="K129" s="106">
        <f t="shared" si="3"/>
        <v>507.06</v>
      </c>
      <c r="L129" s="98">
        <v>0.21199999999999999</v>
      </c>
      <c r="M129" s="98">
        <v>1.1284000000000001</v>
      </c>
      <c r="N129" s="34"/>
      <c r="O129" s="118" t="str">
        <f ca="1">IF(N129="","", INDIRECT("base!"&amp;ADDRESS(MATCH(N129,base!$C$2:'base'!$C$133,0)+1,4,4)))</f>
        <v/>
      </c>
      <c r="P129" s="41"/>
      <c r="Q129" s="118" t="str">
        <f ca="1">IF(P129="","", INDIRECT("base!"&amp;ADDRESS(MATCH(CONCATENATE(N129,"|",P129),base!$G$2:'base'!$G$1817,0)+1,6,4)))</f>
        <v/>
      </c>
      <c r="R129" s="41"/>
    </row>
    <row r="130" spans="1:18" ht="45" x14ac:dyDescent="0.25">
      <c r="A130" s="47"/>
      <c r="B130" s="117">
        <f>IF(AND(G130&lt;&gt;"",H130&gt;0,I130&lt;&gt;"",J130&lt;&gt;0,K130&lt;&gt;0),COUNT($B$11:B129)+1,"")</f>
        <v>102</v>
      </c>
      <c r="C130" s="34" t="s">
        <v>4290</v>
      </c>
      <c r="D130" s="91" t="s">
        <v>3776</v>
      </c>
      <c r="E130" s="47">
        <v>92891</v>
      </c>
      <c r="F130" s="68">
        <v>45992</v>
      </c>
      <c r="G130" s="41" t="s">
        <v>4204</v>
      </c>
      <c r="H130" s="114">
        <v>2</v>
      </c>
      <c r="I130" s="47" t="s">
        <v>3701</v>
      </c>
      <c r="J130" s="114">
        <v>370.91</v>
      </c>
      <c r="K130" s="106">
        <f t="shared" si="3"/>
        <v>741.82</v>
      </c>
      <c r="L130" s="98">
        <v>0.21199999999999999</v>
      </c>
      <c r="M130" s="98">
        <v>1.1284000000000001</v>
      </c>
      <c r="N130" s="34"/>
      <c r="O130" s="118" t="str">
        <f ca="1">IF(N130="","", INDIRECT("base!"&amp;ADDRESS(MATCH(N130,base!$C$2:'base'!$C$133,0)+1,4,4)))</f>
        <v/>
      </c>
      <c r="P130" s="41"/>
      <c r="Q130" s="118" t="str">
        <f ca="1">IF(P130="","", INDIRECT("base!"&amp;ADDRESS(MATCH(CONCATENATE(N130,"|",P130),base!$G$2:'base'!$G$1817,0)+1,6,4)))</f>
        <v/>
      </c>
      <c r="R130" s="41"/>
    </row>
    <row r="131" spans="1:18" x14ac:dyDescent="0.25">
      <c r="A131" s="47"/>
      <c r="B131" s="117" t="str">
        <f>IF(AND(G131&lt;&gt;"",H131&gt;0,I131&lt;&gt;"",J131&lt;&gt;0,K131&lt;&gt;0),COUNT($B$11:B130)+1,"")</f>
        <v/>
      </c>
      <c r="C131" s="119" t="s">
        <v>4291</v>
      </c>
      <c r="D131" s="120"/>
      <c r="E131" s="121"/>
      <c r="F131" s="122"/>
      <c r="G131" s="123" t="s">
        <v>4205</v>
      </c>
      <c r="H131" s="114"/>
      <c r="I131" s="47"/>
      <c r="J131" s="114"/>
      <c r="K131" s="106" t="str">
        <f t="shared" si="3"/>
        <v/>
      </c>
      <c r="L131" s="98"/>
      <c r="M131" s="98"/>
      <c r="N131" s="34"/>
      <c r="O131" s="118" t="str">
        <f ca="1">IF(N131="","", INDIRECT("base!"&amp;ADDRESS(MATCH(N131,base!$C$2:'base'!$C$133,0)+1,4,4)))</f>
        <v/>
      </c>
      <c r="P131" s="41"/>
      <c r="Q131" s="118" t="str">
        <f ca="1">IF(P131="","", INDIRECT("base!"&amp;ADDRESS(MATCH(CONCATENATE(N131,"|",P131),base!$G$2:'base'!$G$1817,0)+1,6,4)))</f>
        <v/>
      </c>
      <c r="R131" s="41"/>
    </row>
    <row r="132" spans="1:18" ht="75" x14ac:dyDescent="0.25">
      <c r="A132" s="47"/>
      <c r="B132" s="117">
        <f>IF(AND(G132&lt;&gt;"",H132&gt;0,I132&lt;&gt;"",J132&lt;&gt;0,K132&lt;&gt;0),COUNT($B$11:B131)+1,"")</f>
        <v>103</v>
      </c>
      <c r="C132" s="34" t="s">
        <v>4292</v>
      </c>
      <c r="D132" s="91" t="s">
        <v>3776</v>
      </c>
      <c r="E132" s="47">
        <v>101875</v>
      </c>
      <c r="F132" s="68">
        <v>45992</v>
      </c>
      <c r="G132" s="41" t="s">
        <v>4207</v>
      </c>
      <c r="H132" s="114">
        <v>1</v>
      </c>
      <c r="I132" s="47" t="s">
        <v>3701</v>
      </c>
      <c r="J132" s="114">
        <v>564.95000000000005</v>
      </c>
      <c r="K132" s="106">
        <f t="shared" si="3"/>
        <v>564.95000000000005</v>
      </c>
      <c r="L132" s="98">
        <v>0.21199999999999999</v>
      </c>
      <c r="M132" s="98">
        <v>1.1284000000000001</v>
      </c>
      <c r="N132" s="34"/>
      <c r="O132" s="118" t="str">
        <f ca="1">IF(N132="","", INDIRECT("base!"&amp;ADDRESS(MATCH(N132,base!$C$2:'base'!$C$133,0)+1,4,4)))</f>
        <v/>
      </c>
      <c r="P132" s="41"/>
      <c r="Q132" s="118" t="str">
        <f ca="1">IF(P132="","", INDIRECT("base!"&amp;ADDRESS(MATCH(CONCATENATE(N132,"|",P132),base!$G$2:'base'!$G$1817,0)+1,6,4)))</f>
        <v/>
      </c>
      <c r="R132" s="41"/>
    </row>
    <row r="133" spans="1:18" ht="30" x14ac:dyDescent="0.25">
      <c r="A133" s="47"/>
      <c r="B133" s="117">
        <f>IF(AND(G133&lt;&gt;"",H133&gt;0,I133&lt;&gt;"",J133&lt;&gt;0,K133&lt;&gt;0),COUNT($B$11:B132)+1,"")</f>
        <v>104</v>
      </c>
      <c r="C133" s="34" t="s">
        <v>4293</v>
      </c>
      <c r="D133" s="91" t="s">
        <v>3776</v>
      </c>
      <c r="E133" s="47">
        <v>93662</v>
      </c>
      <c r="F133" s="68">
        <v>45992</v>
      </c>
      <c r="G133" s="41" t="s">
        <v>4206</v>
      </c>
      <c r="H133" s="114">
        <v>1</v>
      </c>
      <c r="I133" s="47" t="s">
        <v>3701</v>
      </c>
      <c r="J133" s="114">
        <v>69.709999999999994</v>
      </c>
      <c r="K133" s="106">
        <f t="shared" si="3"/>
        <v>69.709999999999994</v>
      </c>
      <c r="L133" s="98">
        <v>0.21199999999999999</v>
      </c>
      <c r="M133" s="98">
        <v>1.1284000000000001</v>
      </c>
      <c r="N133" s="34"/>
      <c r="O133" s="118" t="str">
        <f ca="1">IF(N133="","", INDIRECT("base!"&amp;ADDRESS(MATCH(N133,base!$C$2:'base'!$C$133,0)+1,4,4)))</f>
        <v/>
      </c>
      <c r="P133" s="41"/>
      <c r="Q133" s="118" t="str">
        <f ca="1">IF(P133="","", INDIRECT("base!"&amp;ADDRESS(MATCH(CONCATENATE(N133,"|",P133),base!$G$2:'base'!$G$1817,0)+1,6,4)))</f>
        <v/>
      </c>
      <c r="R133" s="41"/>
    </row>
    <row r="134" spans="1:18" ht="30" x14ac:dyDescent="0.25">
      <c r="A134" s="47"/>
      <c r="B134" s="117">
        <f>IF(AND(G134&lt;&gt;"",H134&gt;0,I134&lt;&gt;"",J134&lt;&gt;0,K134&lt;&gt;0),COUNT($B$11:B133)+1,"")</f>
        <v>105</v>
      </c>
      <c r="C134" s="34" t="s">
        <v>4294</v>
      </c>
      <c r="D134" s="91" t="s">
        <v>3776</v>
      </c>
      <c r="E134" s="47">
        <v>93671</v>
      </c>
      <c r="F134" s="68">
        <v>45992</v>
      </c>
      <c r="G134" s="41" t="s">
        <v>4208</v>
      </c>
      <c r="H134" s="114">
        <v>1</v>
      </c>
      <c r="I134" s="47" t="s">
        <v>3701</v>
      </c>
      <c r="J134" s="114">
        <v>97.7</v>
      </c>
      <c r="K134" s="106">
        <f t="shared" si="3"/>
        <v>97.7</v>
      </c>
      <c r="L134" s="98">
        <v>0.21199999999999999</v>
      </c>
      <c r="M134" s="98">
        <v>1.1284000000000001</v>
      </c>
      <c r="N134" s="34"/>
      <c r="O134" s="118" t="str">
        <f ca="1">IF(N134="","", INDIRECT("base!"&amp;ADDRESS(MATCH(N134,base!$C$2:'base'!$C$133,0)+1,4,4)))</f>
        <v/>
      </c>
      <c r="P134" s="41"/>
      <c r="Q134" s="118" t="str">
        <f ca="1">IF(P134="","", INDIRECT("base!"&amp;ADDRESS(MATCH(CONCATENATE(N134,"|",P134),base!$G$2:'base'!$G$1817,0)+1,6,4)))</f>
        <v/>
      </c>
      <c r="R134" s="41"/>
    </row>
    <row r="135" spans="1:18" ht="45" x14ac:dyDescent="0.25">
      <c r="A135" s="47"/>
      <c r="B135" s="117">
        <f>IF(AND(G135&lt;&gt;"",H135&gt;0,I135&lt;&gt;"",J135&lt;&gt;0,K135&lt;&gt;0),COUNT($B$11:B134)+1,"")</f>
        <v>106</v>
      </c>
      <c r="C135" s="34" t="s">
        <v>4295</v>
      </c>
      <c r="D135" s="91" t="s">
        <v>3776</v>
      </c>
      <c r="E135" s="47">
        <v>100556</v>
      </c>
      <c r="F135" s="68">
        <v>45992</v>
      </c>
      <c r="G135" s="41" t="s">
        <v>4209</v>
      </c>
      <c r="H135" s="114">
        <v>2</v>
      </c>
      <c r="I135" s="47" t="s">
        <v>3701</v>
      </c>
      <c r="J135" s="114">
        <v>42.15</v>
      </c>
      <c r="K135" s="106">
        <f t="shared" si="3"/>
        <v>84.3</v>
      </c>
      <c r="L135" s="98">
        <v>0.21199999999999999</v>
      </c>
      <c r="M135" s="98">
        <v>1.1284000000000001</v>
      </c>
      <c r="N135" s="34"/>
      <c r="O135" s="118" t="str">
        <f ca="1">IF(N135="","", INDIRECT("base!"&amp;ADDRESS(MATCH(N135,base!$C$2:'base'!$C$133,0)+1,4,4)))</f>
        <v/>
      </c>
      <c r="P135" s="41"/>
      <c r="Q135" s="118" t="str">
        <f ca="1">IF(P135="","", INDIRECT("base!"&amp;ADDRESS(MATCH(CONCATENATE(N135,"|",P135),base!$G$2:'base'!$G$1817,0)+1,6,4)))</f>
        <v/>
      </c>
      <c r="R135" s="41"/>
    </row>
    <row r="136" spans="1:18" ht="30" x14ac:dyDescent="0.25">
      <c r="A136" s="47"/>
      <c r="B136" s="117">
        <f>IF(AND(G136&lt;&gt;"",H136&gt;0,I136&lt;&gt;"",J136&lt;&gt;0,K136&lt;&gt;0),COUNT($B$11:B135)+1,"")</f>
        <v>107</v>
      </c>
      <c r="C136" s="34" t="s">
        <v>4296</v>
      </c>
      <c r="D136" s="91" t="s">
        <v>3776</v>
      </c>
      <c r="E136" s="47">
        <v>95728</v>
      </c>
      <c r="F136" s="68">
        <v>45992</v>
      </c>
      <c r="G136" s="41" t="s">
        <v>4161</v>
      </c>
      <c r="H136" s="114">
        <v>114.84</v>
      </c>
      <c r="I136" s="47" t="s">
        <v>3694</v>
      </c>
      <c r="J136" s="114">
        <v>35.5</v>
      </c>
      <c r="K136" s="106">
        <f t="shared" si="3"/>
        <v>4076.82</v>
      </c>
      <c r="L136" s="98">
        <v>0.21199999999999999</v>
      </c>
      <c r="M136" s="98">
        <v>1.1284000000000001</v>
      </c>
      <c r="N136" s="34"/>
      <c r="O136" s="118" t="str">
        <f ca="1">IF(N136="","", INDIRECT("base!"&amp;ADDRESS(MATCH(N136,base!$C$2:'base'!$C$133,0)+1,4,4)))</f>
        <v/>
      </c>
      <c r="P136" s="41"/>
      <c r="Q136" s="118" t="str">
        <f ca="1">IF(P136="","", INDIRECT("base!"&amp;ADDRESS(MATCH(CONCATENATE(N136,"|",P136),base!$G$2:'base'!$G$1817,0)+1,6,4)))</f>
        <v/>
      </c>
      <c r="R136" s="41"/>
    </row>
    <row r="137" spans="1:18" ht="45" x14ac:dyDescent="0.25">
      <c r="A137" s="47"/>
      <c r="B137" s="117">
        <f>IF(AND(G137&lt;&gt;"",H137&gt;0,I137&lt;&gt;"",J137&lt;&gt;0,K137&lt;&gt;0),COUNT($B$11:B136)+1,"")</f>
        <v>108</v>
      </c>
      <c r="C137" s="34" t="s">
        <v>4297</v>
      </c>
      <c r="D137" s="91" t="s">
        <v>3776</v>
      </c>
      <c r="E137" s="47">
        <v>91930</v>
      </c>
      <c r="F137" s="68">
        <v>45992</v>
      </c>
      <c r="G137" s="41" t="s">
        <v>4163</v>
      </c>
      <c r="H137" s="114">
        <v>119.66</v>
      </c>
      <c r="I137" s="47" t="s">
        <v>3694</v>
      </c>
      <c r="J137" s="114">
        <v>11.9</v>
      </c>
      <c r="K137" s="106">
        <f t="shared" si="3"/>
        <v>1423.95</v>
      </c>
      <c r="L137" s="98">
        <v>0.21199999999999999</v>
      </c>
      <c r="M137" s="98">
        <v>1.1284000000000001</v>
      </c>
      <c r="N137" s="34"/>
      <c r="O137" s="118" t="str">
        <f ca="1">IF(N137="","", INDIRECT("base!"&amp;ADDRESS(MATCH(N137,base!$C$2:'base'!$C$133,0)+1,4,4)))</f>
        <v/>
      </c>
      <c r="P137" s="41"/>
      <c r="Q137" s="118" t="str">
        <f ca="1">IF(P137="","", INDIRECT("base!"&amp;ADDRESS(MATCH(CONCATENATE(N137,"|",P137),base!$G$2:'base'!$G$1817,0)+1,6,4)))</f>
        <v/>
      </c>
      <c r="R137" s="41"/>
    </row>
    <row r="138" spans="1:18" ht="45" x14ac:dyDescent="0.25">
      <c r="A138" s="47"/>
      <c r="B138" s="117">
        <f>IF(AND(G138&lt;&gt;"",H138&gt;0,I138&lt;&gt;"",J138&lt;&gt;0,K138&lt;&gt;0),COUNT($B$11:B137)+1,"")</f>
        <v>109</v>
      </c>
      <c r="C138" s="34" t="s">
        <v>4298</v>
      </c>
      <c r="D138" s="91" t="s">
        <v>3776</v>
      </c>
      <c r="E138" s="47">
        <v>91932</v>
      </c>
      <c r="F138" s="68">
        <v>45992</v>
      </c>
      <c r="G138" s="41" t="s">
        <v>4210</v>
      </c>
      <c r="H138" s="114">
        <v>224.84</v>
      </c>
      <c r="I138" s="47" t="s">
        <v>3694</v>
      </c>
      <c r="J138" s="114">
        <v>21.22</v>
      </c>
      <c r="K138" s="106">
        <f t="shared" si="3"/>
        <v>4771.1000000000004</v>
      </c>
      <c r="L138" s="98">
        <v>0.21199999999999999</v>
      </c>
      <c r="M138" s="98">
        <v>1.1284000000000001</v>
      </c>
      <c r="N138" s="34"/>
      <c r="O138" s="118" t="str">
        <f ca="1">IF(N138="","", INDIRECT("base!"&amp;ADDRESS(MATCH(N138,base!$C$2:'base'!$C$133,0)+1,4,4)))</f>
        <v/>
      </c>
      <c r="P138" s="41"/>
      <c r="Q138" s="118" t="str">
        <f ca="1">IF(P138="","", INDIRECT("base!"&amp;ADDRESS(MATCH(CONCATENATE(N138,"|",P138),base!$G$2:'base'!$G$1817,0)+1,6,4)))</f>
        <v/>
      </c>
      <c r="R138" s="41"/>
    </row>
    <row r="139" spans="1:18" ht="30" x14ac:dyDescent="0.25">
      <c r="A139" s="47"/>
      <c r="B139" s="117">
        <f>IF(AND(G139&lt;&gt;"",H139&gt;0,I139&lt;&gt;"",J139&lt;&gt;0,K139&lt;&gt;0),COUNT($B$11:B138)+1,"")</f>
        <v>110</v>
      </c>
      <c r="C139" s="34" t="s">
        <v>4299</v>
      </c>
      <c r="D139" s="91" t="s">
        <v>3776</v>
      </c>
      <c r="E139" s="47">
        <v>101917</v>
      </c>
      <c r="F139" s="68">
        <v>45992</v>
      </c>
      <c r="G139" s="41" t="s">
        <v>4211</v>
      </c>
      <c r="H139" s="114">
        <v>1</v>
      </c>
      <c r="I139" s="47" t="s">
        <v>3701</v>
      </c>
      <c r="J139" s="114">
        <v>221.82</v>
      </c>
      <c r="K139" s="106">
        <f t="shared" si="3"/>
        <v>221.82</v>
      </c>
      <c r="L139" s="98">
        <v>0.21199999999999999</v>
      </c>
      <c r="M139" s="98">
        <v>1.1284000000000001</v>
      </c>
      <c r="N139" s="34"/>
      <c r="O139" s="118" t="str">
        <f ca="1">IF(N139="","", INDIRECT("base!"&amp;ADDRESS(MATCH(N139,base!$C$2:'base'!$C$133,0)+1,4,4)))</f>
        <v/>
      </c>
      <c r="P139" s="41"/>
      <c r="Q139" s="118" t="str">
        <f ca="1">IF(P139="","", INDIRECT("base!"&amp;ADDRESS(MATCH(CONCATENATE(N139,"|",P139),base!$G$2:'base'!$G$1817,0)+1,6,4)))</f>
        <v/>
      </c>
      <c r="R139" s="41"/>
    </row>
    <row r="140" spans="1:18" ht="30" x14ac:dyDescent="0.25">
      <c r="A140" s="47"/>
      <c r="B140" s="117">
        <f>IF(AND(G140&lt;&gt;"",H140&gt;0,I140&lt;&gt;"",J140&lt;&gt;0,K140&lt;&gt;0),COUNT($B$11:B139)+1,"")</f>
        <v>111</v>
      </c>
      <c r="C140" s="34" t="s">
        <v>4300</v>
      </c>
      <c r="D140" s="91" t="s">
        <v>3802</v>
      </c>
      <c r="E140" s="47">
        <v>9</v>
      </c>
      <c r="F140" s="68">
        <v>45992</v>
      </c>
      <c r="G140" s="41" t="s">
        <v>4212</v>
      </c>
      <c r="H140" s="114">
        <v>2</v>
      </c>
      <c r="I140" s="47" t="s">
        <v>3701</v>
      </c>
      <c r="J140" s="114">
        <v>278.72000000000003</v>
      </c>
      <c r="K140" s="106">
        <f t="shared" si="3"/>
        <v>557.44000000000005</v>
      </c>
      <c r="L140" s="98">
        <v>0.21199999999999999</v>
      </c>
      <c r="M140" s="98">
        <v>1.1284000000000001</v>
      </c>
      <c r="N140" s="34"/>
      <c r="O140" s="118" t="str">
        <f ca="1">IF(N140="","", INDIRECT("base!"&amp;ADDRESS(MATCH(N140,base!$C$2:'base'!$C$133,0)+1,4,4)))</f>
        <v/>
      </c>
      <c r="P140" s="41"/>
      <c r="Q140" s="118" t="str">
        <f ca="1">IF(P140="","", INDIRECT("base!"&amp;ADDRESS(MATCH(CONCATENATE(N140,"|",P140),base!$G$2:'base'!$G$1817,0)+1,6,4)))</f>
        <v/>
      </c>
      <c r="R140" s="41"/>
    </row>
    <row r="141" spans="1:18" ht="45" x14ac:dyDescent="0.25">
      <c r="A141" s="47"/>
      <c r="B141" s="117">
        <f>IF(AND(G141&lt;&gt;"",H141&gt;0,I141&lt;&gt;"",J141&lt;&gt;0,K141&lt;&gt;0),COUNT($B$11:B140)+1,"")</f>
        <v>112</v>
      </c>
      <c r="C141" s="34" t="s">
        <v>4301</v>
      </c>
      <c r="D141" s="91" t="s">
        <v>3776</v>
      </c>
      <c r="E141" s="47">
        <v>102113</v>
      </c>
      <c r="F141" s="68">
        <v>45992</v>
      </c>
      <c r="G141" s="41" t="s">
        <v>4213</v>
      </c>
      <c r="H141" s="114">
        <v>1</v>
      </c>
      <c r="I141" s="47" t="s">
        <v>3701</v>
      </c>
      <c r="J141" s="114">
        <v>2171.7600000000002</v>
      </c>
      <c r="K141" s="106">
        <f t="shared" si="3"/>
        <v>2171.7600000000002</v>
      </c>
      <c r="L141" s="98">
        <v>0.21199999999999999</v>
      </c>
      <c r="M141" s="98">
        <v>1.1284000000000001</v>
      </c>
      <c r="N141" s="34"/>
      <c r="O141" s="118" t="str">
        <f ca="1">IF(N141="","", INDIRECT("base!"&amp;ADDRESS(MATCH(N141,base!$C$2:'base'!$C$133,0)+1,4,4)))</f>
        <v/>
      </c>
      <c r="P141" s="41"/>
      <c r="Q141" s="118" t="str">
        <f ca="1">IF(P141="","", INDIRECT("base!"&amp;ADDRESS(MATCH(CONCATENATE(N141,"|",P141),base!$G$2:'base'!$G$1817,0)+1,6,4)))</f>
        <v/>
      </c>
      <c r="R141" s="41"/>
    </row>
    <row r="142" spans="1:18" ht="30" x14ac:dyDescent="0.25">
      <c r="A142" s="47"/>
      <c r="B142" s="117">
        <f>IF(AND(G142&lt;&gt;"",H142&gt;0,I142&lt;&gt;"",J142&lt;&gt;0,K142&lt;&gt;0),COUNT($B$11:B141)+1,"")</f>
        <v>113</v>
      </c>
      <c r="C142" s="34" t="s">
        <v>4302</v>
      </c>
      <c r="D142" s="91" t="s">
        <v>3802</v>
      </c>
      <c r="E142" s="47">
        <v>8</v>
      </c>
      <c r="F142" s="68">
        <v>45992</v>
      </c>
      <c r="G142" s="41" t="s">
        <v>4214</v>
      </c>
      <c r="H142" s="114">
        <v>1</v>
      </c>
      <c r="I142" s="47" t="s">
        <v>3701</v>
      </c>
      <c r="J142" s="114">
        <v>6059.88</v>
      </c>
      <c r="K142" s="106">
        <f t="shared" si="3"/>
        <v>6059.88</v>
      </c>
      <c r="L142" s="98">
        <v>0.21199999999999999</v>
      </c>
      <c r="M142" s="98">
        <v>1.1284000000000001</v>
      </c>
      <c r="N142" s="34"/>
      <c r="O142" s="118" t="str">
        <f ca="1">IF(N142="","", INDIRECT("base!"&amp;ADDRESS(MATCH(N142,base!$C$2:'base'!$C$133,0)+1,4,4)))</f>
        <v/>
      </c>
      <c r="P142" s="41"/>
      <c r="Q142" s="118" t="str">
        <f ca="1">IF(P142="","", INDIRECT("base!"&amp;ADDRESS(MATCH(CONCATENATE(N142,"|",P142),base!$G$2:'base'!$G$1817,0)+1,6,4)))</f>
        <v/>
      </c>
      <c r="R142" s="41"/>
    </row>
    <row r="143" spans="1:18" x14ac:dyDescent="0.25">
      <c r="A143" s="47"/>
      <c r="B143" s="117" t="str">
        <f>IF(AND(G143&lt;&gt;"",H143&gt;0,I143&lt;&gt;"",J143&lt;&gt;0,K143&lt;&gt;0),COUNT($B$11:B142)+1,"")</f>
        <v/>
      </c>
      <c r="C143" s="119" t="s">
        <v>4303</v>
      </c>
      <c r="D143" s="120"/>
      <c r="E143" s="121"/>
      <c r="F143" s="122"/>
      <c r="G143" s="123" t="s">
        <v>4215</v>
      </c>
      <c r="H143" s="114"/>
      <c r="I143" s="47"/>
      <c r="J143" s="114"/>
      <c r="K143" s="106" t="str">
        <f t="shared" si="3"/>
        <v/>
      </c>
      <c r="L143" s="98"/>
      <c r="M143" s="98"/>
      <c r="N143" s="34"/>
      <c r="O143" s="118" t="str">
        <f ca="1">IF(N143="","", INDIRECT("base!"&amp;ADDRESS(MATCH(N143,base!$C$2:'base'!$C$133,0)+1,4,4)))</f>
        <v/>
      </c>
      <c r="P143" s="41"/>
      <c r="Q143" s="118" t="str">
        <f ca="1">IF(P143="","", INDIRECT("base!"&amp;ADDRESS(MATCH(CONCATENATE(N143,"|",P143),base!$G$2:'base'!$G$1817,0)+1,6,4)))</f>
        <v/>
      </c>
      <c r="R143" s="41"/>
    </row>
    <row r="144" spans="1:18" ht="60" x14ac:dyDescent="0.25">
      <c r="A144" s="47"/>
      <c r="B144" s="117">
        <f>IF(AND(G144&lt;&gt;"",H144&gt;0,I144&lt;&gt;"",J144&lt;&gt;0,K144&lt;&gt;0),COUNT($B$11:B143)+1,"")</f>
        <v>114</v>
      </c>
      <c r="C144" s="34" t="s">
        <v>4304</v>
      </c>
      <c r="D144" s="91" t="s">
        <v>3776</v>
      </c>
      <c r="E144" s="47">
        <v>37556</v>
      </c>
      <c r="F144" s="68">
        <v>45992</v>
      </c>
      <c r="G144" s="41" t="s">
        <v>4216</v>
      </c>
      <c r="H144" s="114">
        <v>4</v>
      </c>
      <c r="I144" s="47" t="s">
        <v>3701</v>
      </c>
      <c r="J144" s="114">
        <v>23.12</v>
      </c>
      <c r="K144" s="106">
        <f t="shared" si="3"/>
        <v>92.48</v>
      </c>
      <c r="L144" s="98">
        <v>0.21199999999999999</v>
      </c>
      <c r="M144" s="98">
        <v>1.1284000000000001</v>
      </c>
      <c r="N144" s="34"/>
      <c r="O144" s="118" t="str">
        <f ca="1">IF(N144="","", INDIRECT("base!"&amp;ADDRESS(MATCH(N144,base!$C$2:'base'!$C$133,0)+1,4,4)))</f>
        <v/>
      </c>
      <c r="P144" s="41"/>
      <c r="Q144" s="118" t="str">
        <f ca="1">IF(P144="","", INDIRECT("base!"&amp;ADDRESS(MATCH(CONCATENATE(N144,"|",P144),base!$G$2:'base'!$G$1817,0)+1,6,4)))</f>
        <v/>
      </c>
      <c r="R144" s="41"/>
    </row>
    <row r="145" spans="1:18" x14ac:dyDescent="0.25">
      <c r="A145" s="47"/>
      <c r="B145" s="117" t="str">
        <f>IF(AND(G145&lt;&gt;"",H145&gt;0,I145&lt;&gt;"",J145&lt;&gt;0,K145&lt;&gt;0),COUNT($B$11:B144)+1,"")</f>
        <v/>
      </c>
      <c r="C145" s="34"/>
      <c r="D145" s="91"/>
      <c r="E145" s="47"/>
      <c r="F145" s="68"/>
      <c r="G145" s="41"/>
      <c r="H145" s="114"/>
      <c r="I145" s="47"/>
      <c r="J145" s="114"/>
      <c r="K145" s="106" t="str">
        <f t="shared" si="3"/>
        <v/>
      </c>
      <c r="L145" s="98"/>
      <c r="M145" s="98"/>
      <c r="N145" s="34"/>
      <c r="O145" s="118" t="str">
        <f ca="1">IF(N145="","", INDIRECT("base!"&amp;ADDRESS(MATCH(N145,base!$C$2:'base'!$C$133,0)+1,4,4)))</f>
        <v/>
      </c>
      <c r="P145" s="41"/>
      <c r="Q145" s="118" t="str">
        <f ca="1">IF(P145="","", INDIRECT("base!"&amp;ADDRESS(MATCH(CONCATENATE(N145,"|",P145),base!$G$2:'base'!$G$1817,0)+1,6,4)))</f>
        <v/>
      </c>
      <c r="R145" s="41"/>
    </row>
    <row r="146" spans="1:18" x14ac:dyDescent="0.25">
      <c r="A146" s="47"/>
      <c r="B146" s="117" t="str">
        <f>IF(AND(G146&lt;&gt;"",H146&gt;0,I146&lt;&gt;"",J146&lt;&gt;0,K146&lt;&gt;0),COUNT($B$11:B145)+1,"")</f>
        <v/>
      </c>
      <c r="C146" s="34"/>
      <c r="D146" s="91"/>
      <c r="E146" s="47"/>
      <c r="F146" s="68"/>
      <c r="G146" s="41"/>
      <c r="H146" s="114"/>
      <c r="I146" s="47"/>
      <c r="J146" s="114"/>
      <c r="K146" s="106" t="str">
        <f t="shared" si="3"/>
        <v/>
      </c>
      <c r="L146" s="98"/>
      <c r="M146" s="98"/>
      <c r="N146" s="34"/>
      <c r="O146" s="118" t="str">
        <f ca="1">IF(N146="","", INDIRECT("base!"&amp;ADDRESS(MATCH(N146,base!$C$2:'base'!$C$133,0)+1,4,4)))</f>
        <v/>
      </c>
      <c r="P146" s="41"/>
      <c r="Q146" s="118" t="str">
        <f ca="1">IF(P146="","", INDIRECT("base!"&amp;ADDRESS(MATCH(CONCATENATE(N146,"|",P146),base!$G$2:'base'!$G$1817,0)+1,6,4)))</f>
        <v/>
      </c>
      <c r="R146" s="41"/>
    </row>
    <row r="147" spans="1:18" x14ac:dyDescent="0.25">
      <c r="A147" s="47"/>
      <c r="B147" s="117" t="str">
        <f>IF(AND(G147&lt;&gt;"",H147&gt;0,I147&lt;&gt;"",J147&lt;&gt;0,K147&lt;&gt;0),COUNT($B$11:B146)+1,"")</f>
        <v/>
      </c>
      <c r="C147" s="34"/>
      <c r="D147" s="91"/>
      <c r="E147" s="47"/>
      <c r="F147" s="68"/>
      <c r="G147" s="41"/>
      <c r="H147" s="114"/>
      <c r="I147" s="47"/>
      <c r="J147" s="114"/>
      <c r="K147" s="106" t="str">
        <f t="shared" si="3"/>
        <v/>
      </c>
      <c r="L147" s="98"/>
      <c r="M147" s="98"/>
      <c r="N147" s="34"/>
      <c r="O147" s="118" t="str">
        <f ca="1">IF(N147="","", INDIRECT("base!"&amp;ADDRESS(MATCH(N147,base!$C$2:'base'!$C$133,0)+1,4,4)))</f>
        <v/>
      </c>
      <c r="P147" s="41"/>
      <c r="Q147" s="118" t="str">
        <f ca="1">IF(P147="","", INDIRECT("base!"&amp;ADDRESS(MATCH(CONCATENATE(N147,"|",P147),base!$G$2:'base'!$G$1817,0)+1,6,4)))</f>
        <v/>
      </c>
      <c r="R147" s="41"/>
    </row>
    <row r="148" spans="1:18" x14ac:dyDescent="0.25">
      <c r="A148" s="47"/>
      <c r="B148" s="117" t="str">
        <f>IF(AND(G148&lt;&gt;"",H148&gt;0,I148&lt;&gt;"",J148&lt;&gt;0,K148&lt;&gt;0),COUNT($B$11:B147)+1,"")</f>
        <v/>
      </c>
      <c r="C148" s="34"/>
      <c r="D148" s="91"/>
      <c r="E148" s="47"/>
      <c r="F148" s="68"/>
      <c r="G148" s="41"/>
      <c r="H148" s="114"/>
      <c r="I148" s="47"/>
      <c r="J148" s="114"/>
      <c r="K148" s="106" t="str">
        <f t="shared" si="3"/>
        <v/>
      </c>
      <c r="L148" s="98"/>
      <c r="M148" s="98"/>
      <c r="N148" s="34"/>
      <c r="O148" s="118" t="str">
        <f ca="1">IF(N148="","", INDIRECT("base!"&amp;ADDRESS(MATCH(N148,base!$C$2:'base'!$C$133,0)+1,4,4)))</f>
        <v/>
      </c>
      <c r="P148" s="41"/>
      <c r="Q148" s="118" t="str">
        <f ca="1">IF(P148="","", INDIRECT("base!"&amp;ADDRESS(MATCH(CONCATENATE(N148,"|",P148),base!$G$2:'base'!$G$1817,0)+1,6,4)))</f>
        <v/>
      </c>
      <c r="R148" s="41"/>
    </row>
    <row r="149" spans="1:18" x14ac:dyDescent="0.25">
      <c r="A149" s="47"/>
      <c r="B149" s="117" t="str">
        <f>IF(AND(G149&lt;&gt;"",H149&gt;0,I149&lt;&gt;"",J149&lt;&gt;0,K149&lt;&gt;0),COUNT($B$11:B148)+1,"")</f>
        <v/>
      </c>
      <c r="C149" s="34"/>
      <c r="D149" s="91"/>
      <c r="E149" s="47"/>
      <c r="F149" s="68"/>
      <c r="G149" s="41"/>
      <c r="H149" s="114"/>
      <c r="I149" s="47"/>
      <c r="J149" s="114"/>
      <c r="K149" s="106" t="str">
        <f t="shared" si="3"/>
        <v/>
      </c>
      <c r="L149" s="98"/>
      <c r="M149" s="98"/>
      <c r="N149" s="34"/>
      <c r="O149" s="118" t="str">
        <f ca="1">IF(N149="","", INDIRECT("base!"&amp;ADDRESS(MATCH(N149,base!$C$2:'base'!$C$133,0)+1,4,4)))</f>
        <v/>
      </c>
      <c r="P149" s="41"/>
      <c r="Q149" s="118" t="str">
        <f ca="1">IF(P149="","", INDIRECT("base!"&amp;ADDRESS(MATCH(CONCATENATE(N149,"|",P149),base!$G$2:'base'!$G$1817,0)+1,6,4)))</f>
        <v/>
      </c>
      <c r="R149" s="41"/>
    </row>
    <row r="150" spans="1:18" x14ac:dyDescent="0.25">
      <c r="A150" s="47"/>
      <c r="B150" s="117" t="str">
        <f>IF(AND(G150&lt;&gt;"",H150&gt;0,I150&lt;&gt;"",J150&lt;&gt;0,K150&lt;&gt;0),COUNT($B$11:B149)+1,"")</f>
        <v/>
      </c>
      <c r="C150" s="34"/>
      <c r="D150" s="91"/>
      <c r="E150" s="47"/>
      <c r="F150" s="68"/>
      <c r="G150" s="41"/>
      <c r="H150" s="114"/>
      <c r="I150" s="47"/>
      <c r="J150" s="114"/>
      <c r="K150" s="106" t="str">
        <f t="shared" si="3"/>
        <v/>
      </c>
      <c r="L150" s="98"/>
      <c r="M150" s="98"/>
      <c r="N150" s="34"/>
      <c r="O150" s="118" t="str">
        <f ca="1">IF(N150="","", INDIRECT("base!"&amp;ADDRESS(MATCH(N150,base!$C$2:'base'!$C$133,0)+1,4,4)))</f>
        <v/>
      </c>
      <c r="P150" s="41"/>
      <c r="Q150" s="118" t="str">
        <f ca="1">IF(P150="","", INDIRECT("base!"&amp;ADDRESS(MATCH(CONCATENATE(N150,"|",P150),base!$G$2:'base'!$G$1817,0)+1,6,4)))</f>
        <v/>
      </c>
      <c r="R150" s="41"/>
    </row>
    <row r="151" spans="1:18" x14ac:dyDescent="0.25">
      <c r="A151" s="47"/>
      <c r="B151" s="117" t="str">
        <f>IF(AND(G151&lt;&gt;"",H151&gt;0,I151&lt;&gt;"",J151&lt;&gt;0,K151&lt;&gt;0),COUNT($B$11:B150)+1,"")</f>
        <v/>
      </c>
      <c r="C151" s="34"/>
      <c r="D151" s="91"/>
      <c r="E151" s="47"/>
      <c r="F151" s="68"/>
      <c r="G151" s="41"/>
      <c r="H151" s="114"/>
      <c r="I151" s="47"/>
      <c r="J151" s="114"/>
      <c r="K151" s="106" t="str">
        <f t="shared" si="3"/>
        <v/>
      </c>
      <c r="L151" s="98"/>
      <c r="M151" s="98"/>
      <c r="N151" s="34"/>
      <c r="O151" s="118" t="str">
        <f ca="1">IF(N151="","", INDIRECT("base!"&amp;ADDRESS(MATCH(N151,base!$C$2:'base'!$C$133,0)+1,4,4)))</f>
        <v/>
      </c>
      <c r="P151" s="41"/>
      <c r="Q151" s="118" t="str">
        <f ca="1">IF(P151="","", INDIRECT("base!"&amp;ADDRESS(MATCH(CONCATENATE(N151,"|",P151),base!$G$2:'base'!$G$1817,0)+1,6,4)))</f>
        <v/>
      </c>
      <c r="R151" s="41"/>
    </row>
    <row r="152" spans="1:18" x14ac:dyDescent="0.25">
      <c r="A152" s="47"/>
      <c r="B152" s="117" t="str">
        <f>IF(AND(G152&lt;&gt;"",H152&gt;0,I152&lt;&gt;"",J152&lt;&gt;0,K152&lt;&gt;0),COUNT($B$11:B151)+1,"")</f>
        <v/>
      </c>
      <c r="C152" s="34"/>
      <c r="D152" s="91"/>
      <c r="E152" s="47"/>
      <c r="F152" s="68"/>
      <c r="G152" s="41"/>
      <c r="H152" s="114"/>
      <c r="I152" s="47"/>
      <c r="J152" s="114"/>
      <c r="K152" s="106" t="str">
        <f t="shared" si="3"/>
        <v/>
      </c>
      <c r="L152" s="98"/>
      <c r="M152" s="98"/>
      <c r="N152" s="34"/>
      <c r="O152" s="118" t="str">
        <f ca="1">IF(N152="","", INDIRECT("base!"&amp;ADDRESS(MATCH(N152,base!$C$2:'base'!$C$133,0)+1,4,4)))</f>
        <v/>
      </c>
      <c r="P152" s="41"/>
      <c r="Q152" s="118" t="str">
        <f ca="1">IF(P152="","", INDIRECT("base!"&amp;ADDRESS(MATCH(CONCATENATE(N152,"|",P152),base!$G$2:'base'!$G$1817,0)+1,6,4)))</f>
        <v/>
      </c>
      <c r="R152" s="41"/>
    </row>
    <row r="153" spans="1:18" x14ac:dyDescent="0.25">
      <c r="A153" s="47"/>
      <c r="B153" s="117" t="str">
        <f>IF(AND(G153&lt;&gt;"",H153&gt;0,I153&lt;&gt;"",J153&lt;&gt;0,K153&lt;&gt;0),COUNT($B$11:B152)+1,"")</f>
        <v/>
      </c>
      <c r="C153" s="34"/>
      <c r="D153" s="91"/>
      <c r="E153" s="47"/>
      <c r="F153" s="68"/>
      <c r="G153" s="41"/>
      <c r="H153" s="114"/>
      <c r="I153" s="47"/>
      <c r="J153" s="114"/>
      <c r="K153" s="106" t="str">
        <f t="shared" si="3"/>
        <v/>
      </c>
      <c r="L153" s="98"/>
      <c r="M153" s="98"/>
      <c r="N153" s="34"/>
      <c r="O153" s="118" t="str">
        <f ca="1">IF(N153="","", INDIRECT("base!"&amp;ADDRESS(MATCH(N153,base!$C$2:'base'!$C$133,0)+1,4,4)))</f>
        <v/>
      </c>
      <c r="P153" s="41"/>
      <c r="Q153" s="118" t="str">
        <f ca="1">IF(P153="","", INDIRECT("base!"&amp;ADDRESS(MATCH(CONCATENATE(N153,"|",P153),base!$G$2:'base'!$G$1817,0)+1,6,4)))</f>
        <v/>
      </c>
      <c r="R153" s="41"/>
    </row>
    <row r="154" spans="1:18" x14ac:dyDescent="0.25">
      <c r="A154" s="47"/>
      <c r="B154" s="117" t="str">
        <f>IF(AND(G154&lt;&gt;"",H154&gt;0,I154&lt;&gt;"",J154&lt;&gt;0,K154&lt;&gt;0),COUNT($B$11:B153)+1,"")</f>
        <v/>
      </c>
      <c r="C154" s="34"/>
      <c r="D154" s="91"/>
      <c r="E154" s="47"/>
      <c r="F154" s="68"/>
      <c r="G154" s="41"/>
      <c r="H154" s="114"/>
      <c r="I154" s="47"/>
      <c r="J154" s="114"/>
      <c r="K154" s="106" t="str">
        <f t="shared" si="3"/>
        <v/>
      </c>
      <c r="L154" s="98"/>
      <c r="M154" s="98"/>
      <c r="N154" s="34"/>
      <c r="O154" s="118" t="str">
        <f ca="1">IF(N154="","", INDIRECT("base!"&amp;ADDRESS(MATCH(N154,base!$C$2:'base'!$C$133,0)+1,4,4)))</f>
        <v/>
      </c>
      <c r="P154" s="41"/>
      <c r="Q154" s="118" t="str">
        <f ca="1">IF(P154="","", INDIRECT("base!"&amp;ADDRESS(MATCH(CONCATENATE(N154,"|",P154),base!$G$2:'base'!$G$1817,0)+1,6,4)))</f>
        <v/>
      </c>
      <c r="R154" s="41"/>
    </row>
    <row r="155" spans="1:18" x14ac:dyDescent="0.25">
      <c r="A155" s="47"/>
      <c r="B155" s="117" t="str">
        <f>IF(AND(G155&lt;&gt;"",H155&gt;0,I155&lt;&gt;"",J155&lt;&gt;0,K155&lt;&gt;0),COUNT($B$11:B154)+1,"")</f>
        <v/>
      </c>
      <c r="C155" s="34"/>
      <c r="D155" s="91"/>
      <c r="E155" s="47"/>
      <c r="F155" s="68"/>
      <c r="G155" s="41"/>
      <c r="H155" s="114"/>
      <c r="I155" s="47"/>
      <c r="J155" s="114"/>
      <c r="K155" s="106" t="str">
        <f t="shared" si="3"/>
        <v/>
      </c>
      <c r="L155" s="98"/>
      <c r="M155" s="98"/>
      <c r="N155" s="34"/>
      <c r="O155" s="118" t="str">
        <f ca="1">IF(N155="","", INDIRECT("base!"&amp;ADDRESS(MATCH(N155,base!$C$2:'base'!$C$133,0)+1,4,4)))</f>
        <v/>
      </c>
      <c r="P155" s="41"/>
      <c r="Q155" s="118" t="str">
        <f ca="1">IF(P155="","", INDIRECT("base!"&amp;ADDRESS(MATCH(CONCATENATE(N155,"|",P155),base!$G$2:'base'!$G$1817,0)+1,6,4)))</f>
        <v/>
      </c>
      <c r="R155" s="41"/>
    </row>
    <row r="156" spans="1:18" x14ac:dyDescent="0.25">
      <c r="A156" s="47"/>
      <c r="B156" s="117" t="str">
        <f>IF(AND(G156&lt;&gt;"",H156&gt;0,I156&lt;&gt;"",J156&lt;&gt;0,K156&lt;&gt;0),COUNT($B$11:B155)+1,"")</f>
        <v/>
      </c>
      <c r="C156" s="34"/>
      <c r="D156" s="91"/>
      <c r="E156" s="47"/>
      <c r="F156" s="68"/>
      <c r="G156" s="41"/>
      <c r="H156" s="114"/>
      <c r="I156" s="47"/>
      <c r="J156" s="114"/>
      <c r="K156" s="106" t="str">
        <f t="shared" si="3"/>
        <v/>
      </c>
      <c r="L156" s="98"/>
      <c r="M156" s="98"/>
      <c r="N156" s="34"/>
      <c r="O156" s="118" t="str">
        <f ca="1">IF(N156="","", INDIRECT("base!"&amp;ADDRESS(MATCH(N156,base!$C$2:'base'!$C$133,0)+1,4,4)))</f>
        <v/>
      </c>
      <c r="P156" s="41"/>
      <c r="Q156" s="118" t="str">
        <f ca="1">IF(P156="","", INDIRECT("base!"&amp;ADDRESS(MATCH(CONCATENATE(N156,"|",P156),base!$G$2:'base'!$G$1817,0)+1,6,4)))</f>
        <v/>
      </c>
      <c r="R156" s="41"/>
    </row>
    <row r="157" spans="1:18" x14ac:dyDescent="0.25">
      <c r="A157" s="47"/>
      <c r="B157" s="117" t="str">
        <f>IF(AND(G157&lt;&gt;"",H157&gt;0,I157&lt;&gt;"",J157&lt;&gt;0,K157&lt;&gt;0),COUNT($B$11:B156)+1,"")</f>
        <v/>
      </c>
      <c r="C157" s="34"/>
      <c r="D157" s="91"/>
      <c r="E157" s="47"/>
      <c r="F157" s="68"/>
      <c r="G157" s="41"/>
      <c r="H157" s="114"/>
      <c r="I157" s="47"/>
      <c r="J157" s="114"/>
      <c r="K157" s="106" t="str">
        <f t="shared" si="3"/>
        <v/>
      </c>
      <c r="L157" s="98"/>
      <c r="M157" s="98"/>
      <c r="N157" s="34"/>
      <c r="O157" s="118" t="str">
        <f ca="1">IF(N157="","", INDIRECT("base!"&amp;ADDRESS(MATCH(N157,base!$C$2:'base'!$C$133,0)+1,4,4)))</f>
        <v/>
      </c>
      <c r="P157" s="41"/>
      <c r="Q157" s="118" t="str">
        <f ca="1">IF(P157="","", INDIRECT("base!"&amp;ADDRESS(MATCH(CONCATENATE(N157,"|",P157),base!$G$2:'base'!$G$1817,0)+1,6,4)))</f>
        <v/>
      </c>
      <c r="R157" s="41"/>
    </row>
    <row r="158" spans="1:18" x14ac:dyDescent="0.25">
      <c r="A158" s="47"/>
      <c r="B158" s="117" t="str">
        <f>IF(AND(G158&lt;&gt;"",H158&gt;0,I158&lt;&gt;"",J158&lt;&gt;0,K158&lt;&gt;0),COUNT($B$11:B157)+1,"")</f>
        <v/>
      </c>
      <c r="C158" s="34"/>
      <c r="D158" s="91"/>
      <c r="E158" s="47"/>
      <c r="F158" s="68"/>
      <c r="G158" s="41"/>
      <c r="H158" s="114"/>
      <c r="I158" s="47"/>
      <c r="J158" s="114"/>
      <c r="K158" s="106" t="str">
        <f t="shared" si="3"/>
        <v/>
      </c>
      <c r="L158" s="98"/>
      <c r="M158" s="98"/>
      <c r="N158" s="34"/>
      <c r="O158" s="118" t="str">
        <f ca="1">IF(N158="","", INDIRECT("base!"&amp;ADDRESS(MATCH(N158,base!$C$2:'base'!$C$133,0)+1,4,4)))</f>
        <v/>
      </c>
      <c r="P158" s="41"/>
      <c r="Q158" s="118" t="str">
        <f ca="1">IF(P158="","", INDIRECT("base!"&amp;ADDRESS(MATCH(CONCATENATE(N158,"|",P158),base!$G$2:'base'!$G$1817,0)+1,6,4)))</f>
        <v/>
      </c>
      <c r="R158" s="41"/>
    </row>
    <row r="159" spans="1:18" x14ac:dyDescent="0.25">
      <c r="A159" s="47"/>
      <c r="B159" s="117" t="str">
        <f>IF(AND(G159&lt;&gt;"",H159&gt;0,I159&lt;&gt;"",J159&lt;&gt;0,K159&lt;&gt;0),COUNT($B$11:B158)+1,"")</f>
        <v/>
      </c>
      <c r="C159" s="34"/>
      <c r="D159" s="91"/>
      <c r="E159" s="47"/>
      <c r="F159" s="68"/>
      <c r="G159" s="41"/>
      <c r="H159" s="114"/>
      <c r="I159" s="47"/>
      <c r="J159" s="114"/>
      <c r="K159" s="106" t="str">
        <f t="shared" si="3"/>
        <v/>
      </c>
      <c r="L159" s="98"/>
      <c r="M159" s="98"/>
      <c r="N159" s="34"/>
      <c r="O159" s="118" t="str">
        <f ca="1">IF(N159="","", INDIRECT("base!"&amp;ADDRESS(MATCH(N159,base!$C$2:'base'!$C$133,0)+1,4,4)))</f>
        <v/>
      </c>
      <c r="P159" s="41"/>
      <c r="Q159" s="118" t="str">
        <f ca="1">IF(P159="","", INDIRECT("base!"&amp;ADDRESS(MATCH(CONCATENATE(N159,"|",P159),base!$G$2:'base'!$G$1817,0)+1,6,4)))</f>
        <v/>
      </c>
      <c r="R159" s="41"/>
    </row>
    <row r="160" spans="1:18" x14ac:dyDescent="0.25">
      <c r="A160" s="47"/>
      <c r="B160" s="117" t="str">
        <f>IF(AND(G160&lt;&gt;"",H160&gt;0,I160&lt;&gt;"",J160&lt;&gt;0,K160&lt;&gt;0),COUNT($B$11:B159)+1,"")</f>
        <v/>
      </c>
      <c r="C160" s="34"/>
      <c r="D160" s="91"/>
      <c r="E160" s="47"/>
      <c r="F160" s="68"/>
      <c r="G160" s="41"/>
      <c r="H160" s="114"/>
      <c r="I160" s="47"/>
      <c r="J160" s="114"/>
      <c r="K160" s="106" t="str">
        <f t="shared" si="3"/>
        <v/>
      </c>
      <c r="L160" s="98"/>
      <c r="M160" s="98"/>
      <c r="N160" s="34"/>
      <c r="O160" s="118" t="str">
        <f ca="1">IF(N160="","", INDIRECT("base!"&amp;ADDRESS(MATCH(N160,base!$C$2:'base'!$C$133,0)+1,4,4)))</f>
        <v/>
      </c>
      <c r="P160" s="41"/>
      <c r="Q160" s="118" t="str">
        <f ca="1">IF(P160="","", INDIRECT("base!"&amp;ADDRESS(MATCH(CONCATENATE(N160,"|",P160),base!$G$2:'base'!$G$1817,0)+1,6,4)))</f>
        <v/>
      </c>
      <c r="R160" s="41"/>
    </row>
    <row r="161" spans="1:18" x14ac:dyDescent="0.25">
      <c r="A161" s="47"/>
      <c r="B161" s="117" t="str">
        <f>IF(AND(G161&lt;&gt;"",H161&gt;0,I161&lt;&gt;"",J161&lt;&gt;0,K161&lt;&gt;0),COUNT($B$11:B160)+1,"")</f>
        <v/>
      </c>
      <c r="C161" s="34"/>
      <c r="D161" s="91"/>
      <c r="E161" s="47"/>
      <c r="F161" s="68"/>
      <c r="G161" s="41"/>
      <c r="H161" s="114"/>
      <c r="I161" s="47"/>
      <c r="J161" s="114"/>
      <c r="K161" s="106" t="str">
        <f t="shared" si="3"/>
        <v/>
      </c>
      <c r="L161" s="98"/>
      <c r="M161" s="98"/>
      <c r="N161" s="34"/>
      <c r="O161" s="118" t="str">
        <f ca="1">IF(N161="","", INDIRECT("base!"&amp;ADDRESS(MATCH(N161,base!$C$2:'base'!$C$133,0)+1,4,4)))</f>
        <v/>
      </c>
      <c r="P161" s="41"/>
      <c r="Q161" s="118" t="str">
        <f ca="1">IF(P161="","", INDIRECT("base!"&amp;ADDRESS(MATCH(CONCATENATE(N161,"|",P161),base!$G$2:'base'!$G$1817,0)+1,6,4)))</f>
        <v/>
      </c>
      <c r="R161" s="41"/>
    </row>
    <row r="162" spans="1:18" x14ac:dyDescent="0.25">
      <c r="A162" s="47"/>
      <c r="B162" s="117" t="str">
        <f>IF(AND(G162&lt;&gt;"",H162&gt;0,I162&lt;&gt;"",J162&lt;&gt;0,K162&lt;&gt;0),COUNT($B$11:B161)+1,"")</f>
        <v/>
      </c>
      <c r="C162" s="34"/>
      <c r="D162" s="91"/>
      <c r="E162" s="47"/>
      <c r="F162" s="68"/>
      <c r="G162" s="41"/>
      <c r="H162" s="114"/>
      <c r="I162" s="47"/>
      <c r="J162" s="114"/>
      <c r="K162" s="106" t="str">
        <f t="shared" si="3"/>
        <v/>
      </c>
      <c r="L162" s="98"/>
      <c r="M162" s="98"/>
      <c r="N162" s="34"/>
      <c r="O162" s="118" t="str">
        <f ca="1">IF(N162="","", INDIRECT("base!"&amp;ADDRESS(MATCH(N162,base!$C$2:'base'!$C$133,0)+1,4,4)))</f>
        <v/>
      </c>
      <c r="P162" s="41"/>
      <c r="Q162" s="118" t="str">
        <f ca="1">IF(P162="","", INDIRECT("base!"&amp;ADDRESS(MATCH(CONCATENATE(N162,"|",P162),base!$G$2:'base'!$G$1817,0)+1,6,4)))</f>
        <v/>
      </c>
      <c r="R162" s="41"/>
    </row>
    <row r="163" spans="1:18" x14ac:dyDescent="0.25">
      <c r="A163" s="47"/>
      <c r="B163" s="117" t="str">
        <f>IF(AND(G163&lt;&gt;"",H163&gt;0,I163&lt;&gt;"",J163&lt;&gt;0,K163&lt;&gt;0),COUNT($B$11:B162)+1,"")</f>
        <v/>
      </c>
      <c r="C163" s="34"/>
      <c r="D163" s="91"/>
      <c r="E163" s="47"/>
      <c r="F163" s="68"/>
      <c r="G163" s="41"/>
      <c r="H163" s="114"/>
      <c r="I163" s="47"/>
      <c r="J163" s="114"/>
      <c r="K163" s="106" t="str">
        <f t="shared" si="3"/>
        <v/>
      </c>
      <c r="L163" s="98"/>
      <c r="M163" s="98"/>
      <c r="N163" s="34"/>
      <c r="O163" s="118" t="str">
        <f ca="1">IF(N163="","", INDIRECT("base!"&amp;ADDRESS(MATCH(N163,base!$C$2:'base'!$C$133,0)+1,4,4)))</f>
        <v/>
      </c>
      <c r="P163" s="41"/>
      <c r="Q163" s="118" t="str">
        <f ca="1">IF(P163="","", INDIRECT("base!"&amp;ADDRESS(MATCH(CONCATENATE(N163,"|",P163),base!$G$2:'base'!$G$1817,0)+1,6,4)))</f>
        <v/>
      </c>
      <c r="R163" s="41"/>
    </row>
    <row r="164" spans="1:18" x14ac:dyDescent="0.25">
      <c r="A164" s="47"/>
      <c r="B164" s="117" t="str">
        <f>IF(AND(G164&lt;&gt;"",H164&gt;0,I164&lt;&gt;"",J164&lt;&gt;0,K164&lt;&gt;0),COUNT($B$11:B163)+1,"")</f>
        <v/>
      </c>
      <c r="C164" s="34"/>
      <c r="D164" s="91"/>
      <c r="E164" s="47"/>
      <c r="F164" s="68"/>
      <c r="G164" s="41"/>
      <c r="H164" s="114"/>
      <c r="I164" s="47"/>
      <c r="J164" s="114"/>
      <c r="K164" s="106" t="str">
        <f t="shared" si="3"/>
        <v/>
      </c>
      <c r="L164" s="98"/>
      <c r="M164" s="98"/>
      <c r="N164" s="34"/>
      <c r="O164" s="118" t="str">
        <f ca="1">IF(N164="","", INDIRECT("base!"&amp;ADDRESS(MATCH(N164,base!$C$2:'base'!$C$133,0)+1,4,4)))</f>
        <v/>
      </c>
      <c r="P164" s="41"/>
      <c r="Q164" s="118" t="str">
        <f ca="1">IF(P164="","", INDIRECT("base!"&amp;ADDRESS(MATCH(CONCATENATE(N164,"|",P164),base!$G$2:'base'!$G$1817,0)+1,6,4)))</f>
        <v/>
      </c>
      <c r="R164" s="41"/>
    </row>
    <row r="165" spans="1:18" x14ac:dyDescent="0.25">
      <c r="A165" s="47"/>
      <c r="B165" s="117" t="str">
        <f>IF(AND(G165&lt;&gt;"",H165&gt;0,I165&lt;&gt;"",J165&lt;&gt;0,K165&lt;&gt;0),COUNT($B$11:B164)+1,"")</f>
        <v/>
      </c>
      <c r="C165" s="34"/>
      <c r="D165" s="91"/>
      <c r="E165" s="47"/>
      <c r="F165" s="68"/>
      <c r="G165" s="41"/>
      <c r="H165" s="114"/>
      <c r="I165" s="47"/>
      <c r="J165" s="114"/>
      <c r="K165" s="106" t="str">
        <f t="shared" si="3"/>
        <v/>
      </c>
      <c r="L165" s="98"/>
      <c r="M165" s="98"/>
      <c r="N165" s="34"/>
      <c r="O165" s="118" t="str">
        <f ca="1">IF(N165="","", INDIRECT("base!"&amp;ADDRESS(MATCH(N165,base!$C$2:'base'!$C$133,0)+1,4,4)))</f>
        <v/>
      </c>
      <c r="P165" s="41"/>
      <c r="Q165" s="118" t="str">
        <f ca="1">IF(P165="","", INDIRECT("base!"&amp;ADDRESS(MATCH(CONCATENATE(N165,"|",P165),base!$G$2:'base'!$G$1817,0)+1,6,4)))</f>
        <v/>
      </c>
      <c r="R165" s="41"/>
    </row>
    <row r="166" spans="1:18" x14ac:dyDescent="0.25">
      <c r="A166" s="47"/>
      <c r="B166" s="117" t="str">
        <f>IF(AND(G166&lt;&gt;"",H166&gt;0,I166&lt;&gt;"",J166&lt;&gt;0,K166&lt;&gt;0),COUNT($B$11:B165)+1,"")</f>
        <v/>
      </c>
      <c r="C166" s="34"/>
      <c r="D166" s="91"/>
      <c r="E166" s="47"/>
      <c r="F166" s="68"/>
      <c r="G166" s="41"/>
      <c r="H166" s="114"/>
      <c r="I166" s="47"/>
      <c r="J166" s="114"/>
      <c r="K166" s="106" t="str">
        <f t="shared" si="3"/>
        <v/>
      </c>
      <c r="L166" s="98"/>
      <c r="M166" s="98"/>
      <c r="N166" s="34"/>
      <c r="O166" s="118" t="str">
        <f ca="1">IF(N166="","", INDIRECT("base!"&amp;ADDRESS(MATCH(N166,base!$C$2:'base'!$C$133,0)+1,4,4)))</f>
        <v/>
      </c>
      <c r="P166" s="41"/>
      <c r="Q166" s="118" t="str">
        <f ca="1">IF(P166="","", INDIRECT("base!"&amp;ADDRESS(MATCH(CONCATENATE(N166,"|",P166),base!$G$2:'base'!$G$1817,0)+1,6,4)))</f>
        <v/>
      </c>
      <c r="R166" s="41"/>
    </row>
    <row r="167" spans="1:18" x14ac:dyDescent="0.25">
      <c r="A167" s="47"/>
      <c r="B167" s="117" t="str">
        <f>IF(AND(G167&lt;&gt;"",H167&gt;0,I167&lt;&gt;"",J167&lt;&gt;0,K167&lt;&gt;0),COUNT($B$11:B166)+1,"")</f>
        <v/>
      </c>
      <c r="C167" s="34"/>
      <c r="D167" s="91"/>
      <c r="E167" s="47"/>
      <c r="F167" s="68"/>
      <c r="G167" s="41"/>
      <c r="H167" s="114"/>
      <c r="I167" s="47"/>
      <c r="J167" s="114"/>
      <c r="K167" s="106" t="str">
        <f t="shared" si="3"/>
        <v/>
      </c>
      <c r="L167" s="98"/>
      <c r="M167" s="98"/>
      <c r="N167" s="34"/>
      <c r="O167" s="118" t="str">
        <f ca="1">IF(N167="","", INDIRECT("base!"&amp;ADDRESS(MATCH(N167,base!$C$2:'base'!$C$133,0)+1,4,4)))</f>
        <v/>
      </c>
      <c r="P167" s="41"/>
      <c r="Q167" s="118" t="str">
        <f ca="1">IF(P167="","", INDIRECT("base!"&amp;ADDRESS(MATCH(CONCATENATE(N167,"|",P167),base!$G$2:'base'!$G$1817,0)+1,6,4)))</f>
        <v/>
      </c>
      <c r="R167" s="41"/>
    </row>
    <row r="168" spans="1:18" x14ac:dyDescent="0.25">
      <c r="A168" s="47"/>
      <c r="B168" s="117" t="str">
        <f>IF(AND(G168&lt;&gt;"",H168&gt;0,I168&lt;&gt;"",J168&lt;&gt;0,K168&lt;&gt;0),COUNT($B$11:B167)+1,"")</f>
        <v/>
      </c>
      <c r="C168" s="34"/>
      <c r="D168" s="91"/>
      <c r="E168" s="47"/>
      <c r="F168" s="68"/>
      <c r="G168" s="41"/>
      <c r="H168" s="114"/>
      <c r="I168" s="47"/>
      <c r="J168" s="114"/>
      <c r="K168" s="106" t="str">
        <f t="shared" si="3"/>
        <v/>
      </c>
      <c r="L168" s="98"/>
      <c r="M168" s="98"/>
      <c r="N168" s="34"/>
      <c r="O168" s="118" t="str">
        <f ca="1">IF(N168="","", INDIRECT("base!"&amp;ADDRESS(MATCH(N168,base!$C$2:'base'!$C$133,0)+1,4,4)))</f>
        <v/>
      </c>
      <c r="P168" s="41"/>
      <c r="Q168" s="118" t="str">
        <f ca="1">IF(P168="","", INDIRECT("base!"&amp;ADDRESS(MATCH(CONCATENATE(N168,"|",P168),base!$G$2:'base'!$G$1817,0)+1,6,4)))</f>
        <v/>
      </c>
      <c r="R168" s="41"/>
    </row>
    <row r="169" spans="1:18" x14ac:dyDescent="0.25">
      <c r="A169" s="47"/>
      <c r="B169" s="117" t="str">
        <f>IF(AND(G169&lt;&gt;"",H169&gt;0,I169&lt;&gt;"",J169&lt;&gt;0,K169&lt;&gt;0),COUNT($B$11:B168)+1,"")</f>
        <v/>
      </c>
      <c r="C169" s="34"/>
      <c r="D169" s="91"/>
      <c r="E169" s="47"/>
      <c r="F169" s="68"/>
      <c r="G169" s="41"/>
      <c r="H169" s="114"/>
      <c r="I169" s="47"/>
      <c r="J169" s="114"/>
      <c r="K169" s="106" t="str">
        <f t="shared" si="3"/>
        <v/>
      </c>
      <c r="L169" s="98"/>
      <c r="M169" s="98"/>
      <c r="N169" s="34"/>
      <c r="O169" s="118" t="str">
        <f ca="1">IF(N169="","", INDIRECT("base!"&amp;ADDRESS(MATCH(N169,base!$C$2:'base'!$C$133,0)+1,4,4)))</f>
        <v/>
      </c>
      <c r="P169" s="41"/>
      <c r="Q169" s="118" t="str">
        <f ca="1">IF(P169="","", INDIRECT("base!"&amp;ADDRESS(MATCH(CONCATENATE(N169,"|",P169),base!$G$2:'base'!$G$1817,0)+1,6,4)))</f>
        <v/>
      </c>
      <c r="R169" s="41"/>
    </row>
    <row r="170" spans="1:18" x14ac:dyDescent="0.25">
      <c r="A170" s="47"/>
      <c r="B170" s="117" t="str">
        <f>IF(AND(G170&lt;&gt;"",H170&gt;0,I170&lt;&gt;"",J170&lt;&gt;0,K170&lt;&gt;0),COUNT($B$11:B169)+1,"")</f>
        <v/>
      </c>
      <c r="C170" s="34"/>
      <c r="D170" s="91"/>
      <c r="E170" s="47"/>
      <c r="F170" s="68"/>
      <c r="G170" s="41"/>
      <c r="H170" s="114"/>
      <c r="I170" s="47"/>
      <c r="J170" s="114"/>
      <c r="K170" s="106" t="str">
        <f t="shared" si="3"/>
        <v/>
      </c>
      <c r="L170" s="98"/>
      <c r="M170" s="98"/>
      <c r="N170" s="34"/>
      <c r="O170" s="118" t="str">
        <f ca="1">IF(N170="","", INDIRECT("base!"&amp;ADDRESS(MATCH(N170,base!$C$2:'base'!$C$133,0)+1,4,4)))</f>
        <v/>
      </c>
      <c r="P170" s="41"/>
      <c r="Q170" s="118" t="str">
        <f ca="1">IF(P170="","", INDIRECT("base!"&amp;ADDRESS(MATCH(CONCATENATE(N170,"|",P170),base!$G$2:'base'!$G$1817,0)+1,6,4)))</f>
        <v/>
      </c>
      <c r="R170" s="41"/>
    </row>
    <row r="171" spans="1:18" x14ac:dyDescent="0.25">
      <c r="A171" s="47"/>
      <c r="B171" s="117" t="str">
        <f>IF(AND(G171&lt;&gt;"",H171&gt;0,I171&lt;&gt;"",J171&lt;&gt;0,K171&lt;&gt;0),COUNT($B$11:B170)+1,"")</f>
        <v/>
      </c>
      <c r="C171" s="34"/>
      <c r="D171" s="91"/>
      <c r="E171" s="47"/>
      <c r="F171" s="68"/>
      <c r="G171" s="41"/>
      <c r="H171" s="114"/>
      <c r="I171" s="47"/>
      <c r="J171" s="114"/>
      <c r="K171" s="106" t="str">
        <f t="shared" si="3"/>
        <v/>
      </c>
      <c r="L171" s="98"/>
      <c r="M171" s="98"/>
      <c r="N171" s="34"/>
      <c r="O171" s="118" t="str">
        <f ca="1">IF(N171="","", INDIRECT("base!"&amp;ADDRESS(MATCH(N171,base!$C$2:'base'!$C$133,0)+1,4,4)))</f>
        <v/>
      </c>
      <c r="P171" s="41"/>
      <c r="Q171" s="118" t="str">
        <f ca="1">IF(P171="","", INDIRECT("base!"&amp;ADDRESS(MATCH(CONCATENATE(N171,"|",P171),base!$G$2:'base'!$G$1817,0)+1,6,4)))</f>
        <v/>
      </c>
      <c r="R171" s="41"/>
    </row>
    <row r="172" spans="1:18" x14ac:dyDescent="0.25">
      <c r="A172" s="47"/>
      <c r="B172" s="117" t="str">
        <f>IF(AND(G172&lt;&gt;"",H172&gt;0,I172&lt;&gt;"",J172&lt;&gt;0,K172&lt;&gt;0),COUNT($B$11:B171)+1,"")</f>
        <v/>
      </c>
      <c r="C172" s="34"/>
      <c r="D172" s="91"/>
      <c r="E172" s="47"/>
      <c r="F172" s="68"/>
      <c r="G172" s="41"/>
      <c r="H172" s="114"/>
      <c r="I172" s="47"/>
      <c r="J172" s="114"/>
      <c r="K172" s="106" t="str">
        <f t="shared" si="3"/>
        <v/>
      </c>
      <c r="L172" s="98"/>
      <c r="M172" s="98"/>
      <c r="N172" s="34"/>
      <c r="O172" s="118" t="str">
        <f ca="1">IF(N172="","", INDIRECT("base!"&amp;ADDRESS(MATCH(N172,base!$C$2:'base'!$C$133,0)+1,4,4)))</f>
        <v/>
      </c>
      <c r="P172" s="41"/>
      <c r="Q172" s="118" t="str">
        <f ca="1">IF(P172="","", INDIRECT("base!"&amp;ADDRESS(MATCH(CONCATENATE(N172,"|",P172),base!$G$2:'base'!$G$1817,0)+1,6,4)))</f>
        <v/>
      </c>
      <c r="R172" s="41"/>
    </row>
    <row r="173" spans="1:18" x14ac:dyDescent="0.25">
      <c r="A173" s="47"/>
      <c r="B173" s="117" t="str">
        <f>IF(AND(G173&lt;&gt;"",H173&gt;0,I173&lt;&gt;"",J173&lt;&gt;0,K173&lt;&gt;0),COUNT($B$11:B172)+1,"")</f>
        <v/>
      </c>
      <c r="C173" s="34"/>
      <c r="D173" s="91"/>
      <c r="E173" s="47"/>
      <c r="F173" s="68"/>
      <c r="G173" s="41"/>
      <c r="H173" s="114"/>
      <c r="I173" s="47"/>
      <c r="J173" s="114"/>
      <c r="K173" s="106" t="str">
        <f t="shared" si="3"/>
        <v/>
      </c>
      <c r="L173" s="98"/>
      <c r="M173" s="98"/>
      <c r="N173" s="34"/>
      <c r="O173" s="118" t="str">
        <f ca="1">IF(N173="","", INDIRECT("base!"&amp;ADDRESS(MATCH(N173,base!$C$2:'base'!$C$133,0)+1,4,4)))</f>
        <v/>
      </c>
      <c r="P173" s="41"/>
      <c r="Q173" s="118" t="str">
        <f ca="1">IF(P173="","", INDIRECT("base!"&amp;ADDRESS(MATCH(CONCATENATE(N173,"|",P173),base!$G$2:'base'!$G$1817,0)+1,6,4)))</f>
        <v/>
      </c>
      <c r="R173" s="41"/>
    </row>
    <row r="174" spans="1:18" x14ac:dyDescent="0.25">
      <c r="A174" s="47"/>
      <c r="B174" s="117" t="str">
        <f>IF(AND(G174&lt;&gt;"",H174&gt;0,I174&lt;&gt;"",J174&lt;&gt;0,K174&lt;&gt;0),COUNT($B$11:B173)+1,"")</f>
        <v/>
      </c>
      <c r="C174" s="34"/>
      <c r="D174" s="91"/>
      <c r="E174" s="47"/>
      <c r="F174" s="68"/>
      <c r="G174" s="41"/>
      <c r="H174" s="114"/>
      <c r="I174" s="47"/>
      <c r="J174" s="114"/>
      <c r="K174" s="106" t="str">
        <f t="shared" si="3"/>
        <v/>
      </c>
      <c r="L174" s="98"/>
      <c r="M174" s="98"/>
      <c r="N174" s="34"/>
      <c r="O174" s="118" t="str">
        <f ca="1">IF(N174="","", INDIRECT("base!"&amp;ADDRESS(MATCH(N174,base!$C$2:'base'!$C$133,0)+1,4,4)))</f>
        <v/>
      </c>
      <c r="P174" s="41"/>
      <c r="Q174" s="118" t="str">
        <f ca="1">IF(P174="","", INDIRECT("base!"&amp;ADDRESS(MATCH(CONCATENATE(N174,"|",P174),base!$G$2:'base'!$G$1817,0)+1,6,4)))</f>
        <v/>
      </c>
      <c r="R174" s="41"/>
    </row>
    <row r="175" spans="1:18" x14ac:dyDescent="0.25">
      <c r="A175" s="47"/>
      <c r="B175" s="117" t="str">
        <f>IF(AND(G175&lt;&gt;"",H175&gt;0,I175&lt;&gt;"",J175&lt;&gt;0,K175&lt;&gt;0),COUNT($B$11:B174)+1,"")</f>
        <v/>
      </c>
      <c r="C175" s="34"/>
      <c r="D175" s="91"/>
      <c r="E175" s="47"/>
      <c r="F175" s="68"/>
      <c r="G175" s="41"/>
      <c r="H175" s="114"/>
      <c r="I175" s="47"/>
      <c r="J175" s="114"/>
      <c r="K175" s="106" t="str">
        <f t="shared" si="3"/>
        <v/>
      </c>
      <c r="L175" s="98"/>
      <c r="M175" s="98"/>
      <c r="N175" s="34"/>
      <c r="O175" s="118" t="str">
        <f ca="1">IF(N175="","", INDIRECT("base!"&amp;ADDRESS(MATCH(N175,base!$C$2:'base'!$C$133,0)+1,4,4)))</f>
        <v/>
      </c>
      <c r="P175" s="41"/>
      <c r="Q175" s="118" t="str">
        <f ca="1">IF(P175="","", INDIRECT("base!"&amp;ADDRESS(MATCH(CONCATENATE(N175,"|",P175),base!$G$2:'base'!$G$1817,0)+1,6,4)))</f>
        <v/>
      </c>
      <c r="R175" s="41"/>
    </row>
    <row r="176" spans="1:18" x14ac:dyDescent="0.25">
      <c r="A176" s="47"/>
      <c r="B176" s="117" t="str">
        <f>IF(AND(G176&lt;&gt;"",H176&gt;0,I176&lt;&gt;"",J176&lt;&gt;0,K176&lt;&gt;0),COUNT($B$11:B175)+1,"")</f>
        <v/>
      </c>
      <c r="C176" s="34"/>
      <c r="D176" s="91"/>
      <c r="E176" s="47"/>
      <c r="F176" s="68"/>
      <c r="G176" s="41"/>
      <c r="H176" s="114"/>
      <c r="I176" s="47"/>
      <c r="J176" s="114"/>
      <c r="K176" s="106" t="str">
        <f t="shared" si="3"/>
        <v/>
      </c>
      <c r="L176" s="98"/>
      <c r="M176" s="98"/>
      <c r="N176" s="34"/>
      <c r="O176" s="118" t="str">
        <f ca="1">IF(N176="","", INDIRECT("base!"&amp;ADDRESS(MATCH(N176,base!$C$2:'base'!$C$133,0)+1,4,4)))</f>
        <v/>
      </c>
      <c r="P176" s="41"/>
      <c r="Q176" s="118" t="str">
        <f ca="1">IF(P176="","", INDIRECT("base!"&amp;ADDRESS(MATCH(CONCATENATE(N176,"|",P176),base!$G$2:'base'!$G$1817,0)+1,6,4)))</f>
        <v/>
      </c>
      <c r="R176" s="41"/>
    </row>
    <row r="177" spans="1:18" x14ac:dyDescent="0.25">
      <c r="A177" s="47"/>
      <c r="B177" s="117" t="str">
        <f>IF(AND(G177&lt;&gt;"",H177&gt;0,I177&lt;&gt;"",J177&lt;&gt;0,K177&lt;&gt;0),COUNT($B$11:B176)+1,"")</f>
        <v/>
      </c>
      <c r="C177" s="34"/>
      <c r="D177" s="91"/>
      <c r="E177" s="47"/>
      <c r="F177" s="68"/>
      <c r="G177" s="41"/>
      <c r="H177" s="114"/>
      <c r="I177" s="47"/>
      <c r="J177" s="114"/>
      <c r="K177" s="106" t="str">
        <f t="shared" si="3"/>
        <v/>
      </c>
      <c r="L177" s="98"/>
      <c r="M177" s="98"/>
      <c r="N177" s="34"/>
      <c r="O177" s="118" t="str">
        <f ca="1">IF(N177="","", INDIRECT("base!"&amp;ADDRESS(MATCH(N177,base!$C$2:'base'!$C$133,0)+1,4,4)))</f>
        <v/>
      </c>
      <c r="P177" s="41"/>
      <c r="Q177" s="118" t="str">
        <f ca="1">IF(P177="","", INDIRECT("base!"&amp;ADDRESS(MATCH(CONCATENATE(N177,"|",P177),base!$G$2:'base'!$G$1817,0)+1,6,4)))</f>
        <v/>
      </c>
      <c r="R177" s="41"/>
    </row>
    <row r="178" spans="1:18" x14ac:dyDescent="0.25">
      <c r="A178" s="47"/>
      <c r="B178" s="117" t="str">
        <f>IF(AND(G178&lt;&gt;"",H178&gt;0,I178&lt;&gt;"",J178&lt;&gt;0,K178&lt;&gt;0),COUNT($B$11:B177)+1,"")</f>
        <v/>
      </c>
      <c r="C178" s="34"/>
      <c r="D178" s="91"/>
      <c r="E178" s="47"/>
      <c r="F178" s="68"/>
      <c r="G178" s="41"/>
      <c r="H178" s="114"/>
      <c r="I178" s="47"/>
      <c r="J178" s="114"/>
      <c r="K178" s="106" t="str">
        <f t="shared" si="3"/>
        <v/>
      </c>
      <c r="L178" s="98"/>
      <c r="M178" s="98"/>
      <c r="N178" s="34"/>
      <c r="O178" s="118" t="str">
        <f ca="1">IF(N178="","", INDIRECT("base!"&amp;ADDRESS(MATCH(N178,base!$C$2:'base'!$C$133,0)+1,4,4)))</f>
        <v/>
      </c>
      <c r="P178" s="41"/>
      <c r="Q178" s="118" t="str">
        <f ca="1">IF(P178="","", INDIRECT("base!"&amp;ADDRESS(MATCH(CONCATENATE(N178,"|",P178),base!$G$2:'base'!$G$1817,0)+1,6,4)))</f>
        <v/>
      </c>
      <c r="R178" s="41"/>
    </row>
    <row r="179" spans="1:18" x14ac:dyDescent="0.25">
      <c r="A179" s="47"/>
      <c r="B179" s="117" t="str">
        <f>IF(AND(G179&lt;&gt;"",H179&gt;0,I179&lt;&gt;"",J179&lt;&gt;0,K179&lt;&gt;0),COUNT($B$11:B178)+1,"")</f>
        <v/>
      </c>
      <c r="C179" s="34"/>
      <c r="D179" s="91"/>
      <c r="E179" s="47"/>
      <c r="F179" s="68"/>
      <c r="G179" s="41"/>
      <c r="H179" s="114"/>
      <c r="I179" s="47"/>
      <c r="J179" s="114"/>
      <c r="K179" s="106" t="str">
        <f t="shared" si="3"/>
        <v/>
      </c>
      <c r="L179" s="98"/>
      <c r="M179" s="98"/>
      <c r="N179" s="34"/>
      <c r="O179" s="118" t="str">
        <f ca="1">IF(N179="","", INDIRECT("base!"&amp;ADDRESS(MATCH(N179,base!$C$2:'base'!$C$133,0)+1,4,4)))</f>
        <v/>
      </c>
      <c r="P179" s="41"/>
      <c r="Q179" s="118" t="str">
        <f ca="1">IF(P179="","", INDIRECT("base!"&amp;ADDRESS(MATCH(CONCATENATE(N179,"|",P179),base!$G$2:'base'!$G$1817,0)+1,6,4)))</f>
        <v/>
      </c>
      <c r="R179" s="41"/>
    </row>
    <row r="180" spans="1:18" x14ac:dyDescent="0.25">
      <c r="A180" s="47"/>
      <c r="B180" s="117" t="str">
        <f>IF(AND(G180&lt;&gt;"",H180&gt;0,I180&lt;&gt;"",J180&lt;&gt;0,K180&lt;&gt;0),COUNT($B$11:B179)+1,"")</f>
        <v/>
      </c>
      <c r="C180" s="34"/>
      <c r="D180" s="91"/>
      <c r="E180" s="47"/>
      <c r="F180" s="68"/>
      <c r="G180" s="41"/>
      <c r="H180" s="114"/>
      <c r="I180" s="47"/>
      <c r="J180" s="114"/>
      <c r="K180" s="106" t="str">
        <f t="shared" ref="K180:K228" si="4">IFERROR(IF(H180*J180&lt;&gt;0,ROUND(ROUND(H180,4)*ROUND(J180,4),2),""),"")</f>
        <v/>
      </c>
      <c r="L180" s="98"/>
      <c r="M180" s="98"/>
      <c r="N180" s="34"/>
      <c r="O180" s="118" t="str">
        <f ca="1">IF(N180="","", INDIRECT("base!"&amp;ADDRESS(MATCH(N180,base!$C$2:'base'!$C$133,0)+1,4,4)))</f>
        <v/>
      </c>
      <c r="P180" s="41"/>
      <c r="Q180" s="118" t="str">
        <f ca="1">IF(P180="","", INDIRECT("base!"&amp;ADDRESS(MATCH(CONCATENATE(N180,"|",P180),base!$G$2:'base'!$G$1817,0)+1,6,4)))</f>
        <v/>
      </c>
      <c r="R180" s="41"/>
    </row>
    <row r="181" spans="1:18" x14ac:dyDescent="0.25">
      <c r="A181" s="47"/>
      <c r="B181" s="117" t="str">
        <f>IF(AND(G181&lt;&gt;"",H181&gt;0,I181&lt;&gt;"",J181&lt;&gt;0,K181&lt;&gt;0),COUNT($B$11:B180)+1,"")</f>
        <v/>
      </c>
      <c r="C181" s="34"/>
      <c r="D181" s="91"/>
      <c r="E181" s="47"/>
      <c r="F181" s="68"/>
      <c r="G181" s="41"/>
      <c r="H181" s="114"/>
      <c r="I181" s="47"/>
      <c r="J181" s="114"/>
      <c r="K181" s="106" t="str">
        <f t="shared" si="4"/>
        <v/>
      </c>
      <c r="L181" s="98"/>
      <c r="M181" s="98"/>
      <c r="N181" s="34"/>
      <c r="O181" s="118" t="str">
        <f ca="1">IF(N181="","", INDIRECT("base!"&amp;ADDRESS(MATCH(N181,base!$C$2:'base'!$C$133,0)+1,4,4)))</f>
        <v/>
      </c>
      <c r="P181" s="41"/>
      <c r="Q181" s="118" t="str">
        <f ca="1">IF(P181="","", INDIRECT("base!"&amp;ADDRESS(MATCH(CONCATENATE(N181,"|",P181),base!$G$2:'base'!$G$1817,0)+1,6,4)))</f>
        <v/>
      </c>
      <c r="R181" s="41"/>
    </row>
    <row r="182" spans="1:18" x14ac:dyDescent="0.25">
      <c r="A182" s="47"/>
      <c r="B182" s="117" t="str">
        <f>IF(AND(G182&lt;&gt;"",H182&gt;0,I182&lt;&gt;"",J182&lt;&gt;0,K182&lt;&gt;0),COUNT($B$11:B181)+1,"")</f>
        <v/>
      </c>
      <c r="C182" s="34"/>
      <c r="D182" s="91"/>
      <c r="E182" s="47"/>
      <c r="F182" s="68"/>
      <c r="G182" s="41"/>
      <c r="H182" s="114"/>
      <c r="I182" s="47"/>
      <c r="J182" s="114"/>
      <c r="K182" s="106" t="str">
        <f t="shared" si="4"/>
        <v/>
      </c>
      <c r="L182" s="98"/>
      <c r="M182" s="98"/>
      <c r="N182" s="34"/>
      <c r="O182" s="118" t="str">
        <f ca="1">IF(N182="","", INDIRECT("base!"&amp;ADDRESS(MATCH(N182,base!$C$2:'base'!$C$133,0)+1,4,4)))</f>
        <v/>
      </c>
      <c r="P182" s="41"/>
      <c r="Q182" s="118" t="str">
        <f ca="1">IF(P182="","", INDIRECT("base!"&amp;ADDRESS(MATCH(CONCATENATE(N182,"|",P182),base!$G$2:'base'!$G$1817,0)+1,6,4)))</f>
        <v/>
      </c>
      <c r="R182" s="41"/>
    </row>
    <row r="183" spans="1:18" x14ac:dyDescent="0.25">
      <c r="A183" s="47"/>
      <c r="B183" s="117" t="str">
        <f>IF(AND(G183&lt;&gt;"",H183&gt;0,I183&lt;&gt;"",J183&lt;&gt;0,K183&lt;&gt;0),COUNT($B$11:B182)+1,"")</f>
        <v/>
      </c>
      <c r="C183" s="34"/>
      <c r="D183" s="91"/>
      <c r="E183" s="47"/>
      <c r="F183" s="68"/>
      <c r="G183" s="41"/>
      <c r="H183" s="114"/>
      <c r="I183" s="47"/>
      <c r="J183" s="114"/>
      <c r="K183" s="106" t="str">
        <f t="shared" si="4"/>
        <v/>
      </c>
      <c r="L183" s="98"/>
      <c r="M183" s="98"/>
      <c r="N183" s="34"/>
      <c r="O183" s="118" t="str">
        <f ca="1">IF(N183="","", INDIRECT("base!"&amp;ADDRESS(MATCH(N183,base!$C$2:'base'!$C$133,0)+1,4,4)))</f>
        <v/>
      </c>
      <c r="P183" s="41"/>
      <c r="Q183" s="118" t="str">
        <f ca="1">IF(P183="","", INDIRECT("base!"&amp;ADDRESS(MATCH(CONCATENATE(N183,"|",P183),base!$G$2:'base'!$G$1817,0)+1,6,4)))</f>
        <v/>
      </c>
      <c r="R183" s="41"/>
    </row>
    <row r="184" spans="1:18" x14ac:dyDescent="0.25">
      <c r="A184" s="47"/>
      <c r="B184" s="117" t="str">
        <f>IF(AND(G184&lt;&gt;"",H184&gt;0,I184&lt;&gt;"",J184&lt;&gt;0,K184&lt;&gt;0),COUNT($B$11:B183)+1,"")</f>
        <v/>
      </c>
      <c r="C184" s="34"/>
      <c r="D184" s="91"/>
      <c r="E184" s="47"/>
      <c r="F184" s="68"/>
      <c r="G184" s="41"/>
      <c r="H184" s="114"/>
      <c r="I184" s="47"/>
      <c r="J184" s="114"/>
      <c r="K184" s="106" t="str">
        <f t="shared" si="4"/>
        <v/>
      </c>
      <c r="L184" s="98"/>
      <c r="M184" s="98"/>
      <c r="N184" s="34"/>
      <c r="O184" s="118" t="str">
        <f ca="1">IF(N184="","", INDIRECT("base!"&amp;ADDRESS(MATCH(N184,base!$C$2:'base'!$C$133,0)+1,4,4)))</f>
        <v/>
      </c>
      <c r="P184" s="41"/>
      <c r="Q184" s="118" t="str">
        <f ca="1">IF(P184="","", INDIRECT("base!"&amp;ADDRESS(MATCH(CONCATENATE(N184,"|",P184),base!$G$2:'base'!$G$1817,0)+1,6,4)))</f>
        <v/>
      </c>
      <c r="R184" s="41"/>
    </row>
    <row r="185" spans="1:18" x14ac:dyDescent="0.25">
      <c r="A185" s="47"/>
      <c r="B185" s="117" t="str">
        <f>IF(AND(G185&lt;&gt;"",H185&gt;0,I185&lt;&gt;"",J185&lt;&gt;0,K185&lt;&gt;0),COUNT($B$11:B184)+1,"")</f>
        <v/>
      </c>
      <c r="C185" s="34"/>
      <c r="D185" s="91"/>
      <c r="E185" s="47"/>
      <c r="F185" s="68"/>
      <c r="G185" s="41"/>
      <c r="H185" s="114"/>
      <c r="I185" s="47"/>
      <c r="J185" s="114"/>
      <c r="K185" s="106" t="str">
        <f t="shared" si="4"/>
        <v/>
      </c>
      <c r="L185" s="98"/>
      <c r="M185" s="98"/>
      <c r="N185" s="34"/>
      <c r="O185" s="118" t="str">
        <f ca="1">IF(N185="","", INDIRECT("base!"&amp;ADDRESS(MATCH(N185,base!$C$2:'base'!$C$133,0)+1,4,4)))</f>
        <v/>
      </c>
      <c r="P185" s="41"/>
      <c r="Q185" s="118" t="str">
        <f ca="1">IF(P185="","", INDIRECT("base!"&amp;ADDRESS(MATCH(CONCATENATE(N185,"|",P185),base!$G$2:'base'!$G$1817,0)+1,6,4)))</f>
        <v/>
      </c>
      <c r="R185" s="41"/>
    </row>
    <row r="186" spans="1:18" x14ac:dyDescent="0.25">
      <c r="A186" s="47"/>
      <c r="B186" s="117" t="str">
        <f>IF(AND(G186&lt;&gt;"",H186&gt;0,I186&lt;&gt;"",J186&lt;&gt;0,K186&lt;&gt;0),COUNT($B$11:B185)+1,"")</f>
        <v/>
      </c>
      <c r="C186" s="34"/>
      <c r="D186" s="91"/>
      <c r="E186" s="47"/>
      <c r="F186" s="68"/>
      <c r="G186" s="41"/>
      <c r="H186" s="114"/>
      <c r="I186" s="47"/>
      <c r="J186" s="114"/>
      <c r="K186" s="106" t="str">
        <f t="shared" si="4"/>
        <v/>
      </c>
      <c r="L186" s="98"/>
      <c r="M186" s="98"/>
      <c r="N186" s="34"/>
      <c r="O186" s="118" t="str">
        <f ca="1">IF(N186="","", INDIRECT("base!"&amp;ADDRESS(MATCH(N186,base!$C$2:'base'!$C$133,0)+1,4,4)))</f>
        <v/>
      </c>
      <c r="P186" s="41"/>
      <c r="Q186" s="118" t="str">
        <f ca="1">IF(P186="","", INDIRECT("base!"&amp;ADDRESS(MATCH(CONCATENATE(N186,"|",P186),base!$G$2:'base'!$G$1817,0)+1,6,4)))</f>
        <v/>
      </c>
      <c r="R186" s="41"/>
    </row>
    <row r="187" spans="1:18" x14ac:dyDescent="0.25">
      <c r="A187" s="47"/>
      <c r="B187" s="117" t="str">
        <f>IF(AND(G187&lt;&gt;"",H187&gt;0,I187&lt;&gt;"",J187&lt;&gt;0,K187&lt;&gt;0),COUNT($B$11:B186)+1,"")</f>
        <v/>
      </c>
      <c r="C187" s="34"/>
      <c r="D187" s="91"/>
      <c r="E187" s="47"/>
      <c r="F187" s="68"/>
      <c r="G187" s="41"/>
      <c r="H187" s="114"/>
      <c r="I187" s="47"/>
      <c r="J187" s="114"/>
      <c r="K187" s="106" t="str">
        <f t="shared" si="4"/>
        <v/>
      </c>
      <c r="L187" s="98"/>
      <c r="M187" s="98"/>
      <c r="N187" s="34"/>
      <c r="O187" s="118" t="str">
        <f ca="1">IF(N187="","", INDIRECT("base!"&amp;ADDRESS(MATCH(N187,base!$C$2:'base'!$C$133,0)+1,4,4)))</f>
        <v/>
      </c>
      <c r="P187" s="41"/>
      <c r="Q187" s="118" t="str">
        <f ca="1">IF(P187="","", INDIRECT("base!"&amp;ADDRESS(MATCH(CONCATENATE(N187,"|",P187),base!$G$2:'base'!$G$1817,0)+1,6,4)))</f>
        <v/>
      </c>
      <c r="R187" s="41"/>
    </row>
    <row r="188" spans="1:18" x14ac:dyDescent="0.25">
      <c r="A188" s="47"/>
      <c r="B188" s="117" t="str">
        <f>IF(AND(G188&lt;&gt;"",H188&gt;0,I188&lt;&gt;"",J188&lt;&gt;0,K188&lt;&gt;0),COUNT($B$11:B187)+1,"")</f>
        <v/>
      </c>
      <c r="C188" s="34"/>
      <c r="D188" s="91"/>
      <c r="E188" s="47"/>
      <c r="F188" s="68"/>
      <c r="G188" s="41"/>
      <c r="H188" s="114"/>
      <c r="I188" s="47"/>
      <c r="J188" s="114"/>
      <c r="K188" s="106" t="str">
        <f t="shared" si="4"/>
        <v/>
      </c>
      <c r="L188" s="98"/>
      <c r="M188" s="98"/>
      <c r="N188" s="34"/>
      <c r="O188" s="118" t="str">
        <f ca="1">IF(N188="","", INDIRECT("base!"&amp;ADDRESS(MATCH(N188,base!$C$2:'base'!$C$133,0)+1,4,4)))</f>
        <v/>
      </c>
      <c r="P188" s="41"/>
      <c r="Q188" s="118" t="str">
        <f ca="1">IF(P188="","", INDIRECT("base!"&amp;ADDRESS(MATCH(CONCATENATE(N188,"|",P188),base!$G$2:'base'!$G$1817,0)+1,6,4)))</f>
        <v/>
      </c>
      <c r="R188" s="41"/>
    </row>
    <row r="189" spans="1:18" x14ac:dyDescent="0.25">
      <c r="A189" s="47"/>
      <c r="B189" s="117" t="str">
        <f>IF(AND(G189&lt;&gt;"",H189&gt;0,I189&lt;&gt;"",J189&lt;&gt;0,K189&lt;&gt;0),COUNT($B$11:B188)+1,"")</f>
        <v/>
      </c>
      <c r="C189" s="34"/>
      <c r="D189" s="91"/>
      <c r="E189" s="47"/>
      <c r="F189" s="68"/>
      <c r="G189" s="41"/>
      <c r="H189" s="114"/>
      <c r="I189" s="47"/>
      <c r="J189" s="114"/>
      <c r="K189" s="106" t="str">
        <f t="shared" si="4"/>
        <v/>
      </c>
      <c r="L189" s="98"/>
      <c r="M189" s="98"/>
      <c r="N189" s="34"/>
      <c r="O189" s="118" t="str">
        <f ca="1">IF(N189="","", INDIRECT("base!"&amp;ADDRESS(MATCH(N189,base!$C$2:'base'!$C$133,0)+1,4,4)))</f>
        <v/>
      </c>
      <c r="P189" s="41"/>
      <c r="Q189" s="118" t="str">
        <f ca="1">IF(P189="","", INDIRECT("base!"&amp;ADDRESS(MATCH(CONCATENATE(N189,"|",P189),base!$G$2:'base'!$G$1817,0)+1,6,4)))</f>
        <v/>
      </c>
      <c r="R189" s="41"/>
    </row>
    <row r="190" spans="1:18" x14ac:dyDescent="0.25">
      <c r="A190" s="47"/>
      <c r="B190" s="117" t="str">
        <f>IF(AND(G190&lt;&gt;"",H190&gt;0,I190&lt;&gt;"",J190&lt;&gt;0,K190&lt;&gt;0),COUNT($B$11:B189)+1,"")</f>
        <v/>
      </c>
      <c r="C190" s="34"/>
      <c r="D190" s="91"/>
      <c r="E190" s="47"/>
      <c r="F190" s="68"/>
      <c r="G190" s="41"/>
      <c r="H190" s="114"/>
      <c r="I190" s="47"/>
      <c r="J190" s="114"/>
      <c r="K190" s="106" t="str">
        <f t="shared" si="4"/>
        <v/>
      </c>
      <c r="L190" s="98"/>
      <c r="M190" s="98"/>
      <c r="N190" s="34"/>
      <c r="O190" s="118" t="str">
        <f ca="1">IF(N190="","", INDIRECT("base!"&amp;ADDRESS(MATCH(N190,base!$C$2:'base'!$C$133,0)+1,4,4)))</f>
        <v/>
      </c>
      <c r="P190" s="41"/>
      <c r="Q190" s="118" t="str">
        <f ca="1">IF(P190="","", INDIRECT("base!"&amp;ADDRESS(MATCH(CONCATENATE(N190,"|",P190),base!$G$2:'base'!$G$1817,0)+1,6,4)))</f>
        <v/>
      </c>
      <c r="R190" s="41"/>
    </row>
    <row r="191" spans="1:18" x14ac:dyDescent="0.25">
      <c r="A191" s="47"/>
      <c r="B191" s="117" t="str">
        <f>IF(AND(G191&lt;&gt;"",H191&gt;0,I191&lt;&gt;"",J191&lt;&gt;0,K191&lt;&gt;0),COUNT($B$11:B190)+1,"")</f>
        <v/>
      </c>
      <c r="C191" s="34"/>
      <c r="D191" s="91"/>
      <c r="E191" s="47"/>
      <c r="F191" s="68"/>
      <c r="G191" s="41"/>
      <c r="H191" s="114"/>
      <c r="I191" s="47"/>
      <c r="J191" s="114"/>
      <c r="K191" s="106" t="str">
        <f t="shared" si="4"/>
        <v/>
      </c>
      <c r="L191" s="98"/>
      <c r="M191" s="98"/>
      <c r="N191" s="34"/>
      <c r="O191" s="118" t="str">
        <f ca="1">IF(N191="","", INDIRECT("base!"&amp;ADDRESS(MATCH(N191,base!$C$2:'base'!$C$133,0)+1,4,4)))</f>
        <v/>
      </c>
      <c r="P191" s="41"/>
      <c r="Q191" s="118" t="str">
        <f ca="1">IF(P191="","", INDIRECT("base!"&amp;ADDRESS(MATCH(CONCATENATE(N191,"|",P191),base!$G$2:'base'!$G$1817,0)+1,6,4)))</f>
        <v/>
      </c>
      <c r="R191" s="41"/>
    </row>
    <row r="192" spans="1:18" x14ac:dyDescent="0.25">
      <c r="A192" s="47"/>
      <c r="B192" s="117" t="str">
        <f>IF(AND(G192&lt;&gt;"",H192&gt;0,I192&lt;&gt;"",J192&lt;&gt;0,K192&lt;&gt;0),COUNT($B$11:B191)+1,"")</f>
        <v/>
      </c>
      <c r="C192" s="34"/>
      <c r="D192" s="91"/>
      <c r="E192" s="47"/>
      <c r="F192" s="68"/>
      <c r="G192" s="41"/>
      <c r="H192" s="114"/>
      <c r="I192" s="47"/>
      <c r="J192" s="114"/>
      <c r="K192" s="106" t="str">
        <f t="shared" si="4"/>
        <v/>
      </c>
      <c r="L192" s="98"/>
      <c r="M192" s="98"/>
      <c r="N192" s="34"/>
      <c r="O192" s="118" t="str">
        <f ca="1">IF(N192="","", INDIRECT("base!"&amp;ADDRESS(MATCH(N192,base!$C$2:'base'!$C$133,0)+1,4,4)))</f>
        <v/>
      </c>
      <c r="P192" s="41"/>
      <c r="Q192" s="118" t="str">
        <f ca="1">IF(P192="","", INDIRECT("base!"&amp;ADDRESS(MATCH(CONCATENATE(N192,"|",P192),base!$G$2:'base'!$G$1817,0)+1,6,4)))</f>
        <v/>
      </c>
      <c r="R192" s="41"/>
    </row>
    <row r="193" spans="1:18" x14ac:dyDescent="0.25">
      <c r="A193" s="47"/>
      <c r="B193" s="117" t="str">
        <f>IF(AND(G193&lt;&gt;"",H193&gt;0,I193&lt;&gt;"",J193&lt;&gt;0,K193&lt;&gt;0),COUNT($B$11:B192)+1,"")</f>
        <v/>
      </c>
      <c r="C193" s="34"/>
      <c r="D193" s="91"/>
      <c r="E193" s="47"/>
      <c r="F193" s="68"/>
      <c r="G193" s="41"/>
      <c r="H193" s="114"/>
      <c r="I193" s="47"/>
      <c r="J193" s="114"/>
      <c r="K193" s="106" t="str">
        <f t="shared" si="4"/>
        <v/>
      </c>
      <c r="L193" s="98"/>
      <c r="M193" s="98"/>
      <c r="N193" s="34"/>
      <c r="O193" s="118" t="str">
        <f ca="1">IF(N193="","", INDIRECT("base!"&amp;ADDRESS(MATCH(N193,base!$C$2:'base'!$C$133,0)+1,4,4)))</f>
        <v/>
      </c>
      <c r="P193" s="41"/>
      <c r="Q193" s="118" t="str">
        <f ca="1">IF(P193="","", INDIRECT("base!"&amp;ADDRESS(MATCH(CONCATENATE(N193,"|",P193),base!$G$2:'base'!$G$1817,0)+1,6,4)))</f>
        <v/>
      </c>
      <c r="R193" s="41"/>
    </row>
    <row r="194" spans="1:18" x14ac:dyDescent="0.25">
      <c r="A194" s="47"/>
      <c r="B194" s="117" t="str">
        <f>IF(AND(G194&lt;&gt;"",H194&gt;0,I194&lt;&gt;"",J194&lt;&gt;0,K194&lt;&gt;0),COUNT($B$11:B193)+1,"")</f>
        <v/>
      </c>
      <c r="C194" s="34"/>
      <c r="D194" s="91"/>
      <c r="E194" s="47"/>
      <c r="F194" s="68"/>
      <c r="G194" s="41"/>
      <c r="H194" s="114"/>
      <c r="I194" s="47"/>
      <c r="J194" s="114"/>
      <c r="K194" s="106" t="str">
        <f t="shared" si="4"/>
        <v/>
      </c>
      <c r="L194" s="98"/>
      <c r="M194" s="98"/>
      <c r="N194" s="34"/>
      <c r="O194" s="118" t="str">
        <f ca="1">IF(N194="","", INDIRECT("base!"&amp;ADDRESS(MATCH(N194,base!$C$2:'base'!$C$133,0)+1,4,4)))</f>
        <v/>
      </c>
      <c r="P194" s="41"/>
      <c r="Q194" s="118" t="str">
        <f ca="1">IF(P194="","", INDIRECT("base!"&amp;ADDRESS(MATCH(CONCATENATE(N194,"|",P194),base!$G$2:'base'!$G$1817,0)+1,6,4)))</f>
        <v/>
      </c>
      <c r="R194" s="41"/>
    </row>
    <row r="195" spans="1:18" x14ac:dyDescent="0.25">
      <c r="A195" s="47"/>
      <c r="B195" s="117" t="str">
        <f>IF(AND(G195&lt;&gt;"",H195&gt;0,I195&lt;&gt;"",J195&lt;&gt;0,K195&lt;&gt;0),COUNT($B$11:B194)+1,"")</f>
        <v/>
      </c>
      <c r="C195" s="34"/>
      <c r="D195" s="91"/>
      <c r="E195" s="47"/>
      <c r="F195" s="68"/>
      <c r="G195" s="41"/>
      <c r="H195" s="114"/>
      <c r="I195" s="47"/>
      <c r="J195" s="114"/>
      <c r="K195" s="106" t="str">
        <f t="shared" si="4"/>
        <v/>
      </c>
      <c r="L195" s="98"/>
      <c r="M195" s="98"/>
      <c r="N195" s="34"/>
      <c r="O195" s="118" t="str">
        <f ca="1">IF(N195="","", INDIRECT("base!"&amp;ADDRESS(MATCH(N195,base!$C$2:'base'!$C$133,0)+1,4,4)))</f>
        <v/>
      </c>
      <c r="P195" s="41"/>
      <c r="Q195" s="118" t="str">
        <f ca="1">IF(P195="","", INDIRECT("base!"&amp;ADDRESS(MATCH(CONCATENATE(N195,"|",P195),base!$G$2:'base'!$G$1817,0)+1,6,4)))</f>
        <v/>
      </c>
      <c r="R195" s="41"/>
    </row>
    <row r="196" spans="1:18" x14ac:dyDescent="0.25">
      <c r="A196" s="47"/>
      <c r="B196" s="117" t="str">
        <f>IF(AND(G196&lt;&gt;"",H196&gt;0,I196&lt;&gt;"",J196&lt;&gt;0,K196&lt;&gt;0),COUNT($B$11:B195)+1,"")</f>
        <v/>
      </c>
      <c r="C196" s="34"/>
      <c r="D196" s="91"/>
      <c r="E196" s="47"/>
      <c r="F196" s="68"/>
      <c r="G196" s="41"/>
      <c r="H196" s="114"/>
      <c r="I196" s="47"/>
      <c r="J196" s="114"/>
      <c r="K196" s="106" t="str">
        <f t="shared" si="4"/>
        <v/>
      </c>
      <c r="L196" s="98"/>
      <c r="M196" s="98"/>
      <c r="N196" s="34"/>
      <c r="O196" s="118" t="str">
        <f ca="1">IF(N196="","", INDIRECT("base!"&amp;ADDRESS(MATCH(N196,base!$C$2:'base'!$C$133,0)+1,4,4)))</f>
        <v/>
      </c>
      <c r="P196" s="41"/>
      <c r="Q196" s="118" t="str">
        <f ca="1">IF(P196="","", INDIRECT("base!"&amp;ADDRESS(MATCH(CONCATENATE(N196,"|",P196),base!$G$2:'base'!$G$1817,0)+1,6,4)))</f>
        <v/>
      </c>
      <c r="R196" s="41"/>
    </row>
    <row r="197" spans="1:18" x14ac:dyDescent="0.25">
      <c r="A197" s="47"/>
      <c r="B197" s="117" t="str">
        <f>IF(AND(G197&lt;&gt;"",H197&gt;0,I197&lt;&gt;"",J197&lt;&gt;0,K197&lt;&gt;0),COUNT($B$11:B196)+1,"")</f>
        <v/>
      </c>
      <c r="C197" s="34"/>
      <c r="D197" s="91"/>
      <c r="E197" s="47"/>
      <c r="F197" s="68"/>
      <c r="G197" s="41"/>
      <c r="H197" s="114"/>
      <c r="I197" s="47"/>
      <c r="J197" s="114"/>
      <c r="K197" s="106" t="str">
        <f t="shared" si="4"/>
        <v/>
      </c>
      <c r="L197" s="98"/>
      <c r="M197" s="98"/>
      <c r="N197" s="34"/>
      <c r="O197" s="118" t="str">
        <f ca="1">IF(N197="","", INDIRECT("base!"&amp;ADDRESS(MATCH(N197,base!$C$2:'base'!$C$133,0)+1,4,4)))</f>
        <v/>
      </c>
      <c r="P197" s="41"/>
      <c r="Q197" s="118" t="str">
        <f ca="1">IF(P197="","", INDIRECT("base!"&amp;ADDRESS(MATCH(CONCATENATE(N197,"|",P197),base!$G$2:'base'!$G$1817,0)+1,6,4)))</f>
        <v/>
      </c>
      <c r="R197" s="41"/>
    </row>
    <row r="198" spans="1:18" x14ac:dyDescent="0.25">
      <c r="A198" s="47"/>
      <c r="B198" s="117" t="str">
        <f>IF(AND(G198&lt;&gt;"",H198&gt;0,I198&lt;&gt;"",J198&lt;&gt;0,K198&lt;&gt;0),COUNT($B$11:B197)+1,"")</f>
        <v/>
      </c>
      <c r="C198" s="34"/>
      <c r="D198" s="91"/>
      <c r="E198" s="47"/>
      <c r="F198" s="68"/>
      <c r="G198" s="41"/>
      <c r="H198" s="114"/>
      <c r="I198" s="47"/>
      <c r="J198" s="114"/>
      <c r="K198" s="106" t="str">
        <f t="shared" si="4"/>
        <v/>
      </c>
      <c r="L198" s="98"/>
      <c r="M198" s="98"/>
      <c r="N198" s="34"/>
      <c r="O198" s="118" t="str">
        <f ca="1">IF(N198="","", INDIRECT("base!"&amp;ADDRESS(MATCH(N198,base!$C$2:'base'!$C$133,0)+1,4,4)))</f>
        <v/>
      </c>
      <c r="P198" s="41"/>
      <c r="Q198" s="118" t="str">
        <f ca="1">IF(P198="","", INDIRECT("base!"&amp;ADDRESS(MATCH(CONCATENATE(N198,"|",P198),base!$G$2:'base'!$G$1817,0)+1,6,4)))</f>
        <v/>
      </c>
      <c r="R198" s="41"/>
    </row>
    <row r="199" spans="1:18" x14ac:dyDescent="0.25">
      <c r="A199" s="47"/>
      <c r="B199" s="117" t="str">
        <f>IF(AND(G199&lt;&gt;"",H199&gt;0,I199&lt;&gt;"",J199&lt;&gt;0,K199&lt;&gt;0),COUNT($B$11:B198)+1,"")</f>
        <v/>
      </c>
      <c r="C199" s="34"/>
      <c r="D199" s="91"/>
      <c r="E199" s="47"/>
      <c r="F199" s="68"/>
      <c r="G199" s="41"/>
      <c r="H199" s="114"/>
      <c r="I199" s="47"/>
      <c r="J199" s="114"/>
      <c r="K199" s="106" t="str">
        <f t="shared" si="4"/>
        <v/>
      </c>
      <c r="L199" s="98"/>
      <c r="M199" s="98"/>
      <c r="N199" s="34"/>
      <c r="O199" s="118" t="str">
        <f ca="1">IF(N199="","", INDIRECT("base!"&amp;ADDRESS(MATCH(N199,base!$C$2:'base'!$C$133,0)+1,4,4)))</f>
        <v/>
      </c>
      <c r="P199" s="41"/>
      <c r="Q199" s="118" t="str">
        <f ca="1">IF(P199="","", INDIRECT("base!"&amp;ADDRESS(MATCH(CONCATENATE(N199,"|",P199),base!$G$2:'base'!$G$1817,0)+1,6,4)))</f>
        <v/>
      </c>
      <c r="R199" s="41"/>
    </row>
    <row r="200" spans="1:18" x14ac:dyDescent="0.25">
      <c r="A200" s="47"/>
      <c r="B200" s="117" t="str">
        <f>IF(AND(G200&lt;&gt;"",H200&gt;0,I200&lt;&gt;"",J200&lt;&gt;0,K200&lt;&gt;0),COUNT($B$11:B199)+1,"")</f>
        <v/>
      </c>
      <c r="C200" s="34"/>
      <c r="D200" s="91"/>
      <c r="E200" s="47"/>
      <c r="F200" s="68"/>
      <c r="G200" s="41"/>
      <c r="H200" s="114"/>
      <c r="I200" s="47"/>
      <c r="J200" s="114"/>
      <c r="K200" s="106" t="str">
        <f t="shared" si="4"/>
        <v/>
      </c>
      <c r="L200" s="98"/>
      <c r="M200" s="98"/>
      <c r="N200" s="34"/>
      <c r="O200" s="118" t="str">
        <f ca="1">IF(N200="","", INDIRECT("base!"&amp;ADDRESS(MATCH(N200,base!$C$2:'base'!$C$133,0)+1,4,4)))</f>
        <v/>
      </c>
      <c r="P200" s="41"/>
      <c r="Q200" s="118" t="str">
        <f ca="1">IF(P200="","", INDIRECT("base!"&amp;ADDRESS(MATCH(CONCATENATE(N200,"|",P200),base!$G$2:'base'!$G$1817,0)+1,6,4)))</f>
        <v/>
      </c>
      <c r="R200" s="41"/>
    </row>
    <row r="201" spans="1:18" x14ac:dyDescent="0.25">
      <c r="A201" s="47"/>
      <c r="B201" s="117" t="str">
        <f>IF(AND(G201&lt;&gt;"",H201&gt;0,I201&lt;&gt;"",J201&lt;&gt;0,K201&lt;&gt;0),COUNT($B$11:B200)+1,"")</f>
        <v/>
      </c>
      <c r="C201" s="34"/>
      <c r="D201" s="91"/>
      <c r="E201" s="47"/>
      <c r="F201" s="68"/>
      <c r="G201" s="41"/>
      <c r="H201" s="114"/>
      <c r="I201" s="47"/>
      <c r="J201" s="114"/>
      <c r="K201" s="106" t="str">
        <f t="shared" si="4"/>
        <v/>
      </c>
      <c r="L201" s="98"/>
      <c r="M201" s="98"/>
      <c r="N201" s="34"/>
      <c r="O201" s="118" t="str">
        <f ca="1">IF(N201="","", INDIRECT("base!"&amp;ADDRESS(MATCH(N201,base!$C$2:'base'!$C$133,0)+1,4,4)))</f>
        <v/>
      </c>
      <c r="P201" s="41"/>
      <c r="Q201" s="118" t="str">
        <f ca="1">IF(P201="","", INDIRECT("base!"&amp;ADDRESS(MATCH(CONCATENATE(N201,"|",P201),base!$G$2:'base'!$G$1817,0)+1,6,4)))</f>
        <v/>
      </c>
      <c r="R201" s="41"/>
    </row>
    <row r="202" spans="1:18" x14ac:dyDescent="0.25">
      <c r="A202" s="47"/>
      <c r="B202" s="117" t="str">
        <f>IF(AND(G202&lt;&gt;"",H202&gt;0,I202&lt;&gt;"",J202&lt;&gt;0,K202&lt;&gt;0),COUNT($B$11:B201)+1,"")</f>
        <v/>
      </c>
      <c r="C202" s="34"/>
      <c r="D202" s="91"/>
      <c r="E202" s="47"/>
      <c r="F202" s="68"/>
      <c r="G202" s="41"/>
      <c r="H202" s="114"/>
      <c r="I202" s="47"/>
      <c r="J202" s="114"/>
      <c r="K202" s="106" t="str">
        <f t="shared" si="4"/>
        <v/>
      </c>
      <c r="L202" s="98"/>
      <c r="M202" s="98"/>
      <c r="N202" s="34"/>
      <c r="O202" s="118" t="str">
        <f ca="1">IF(N202="","", INDIRECT("base!"&amp;ADDRESS(MATCH(N202,base!$C$2:'base'!$C$133,0)+1,4,4)))</f>
        <v/>
      </c>
      <c r="P202" s="41"/>
      <c r="Q202" s="118" t="str">
        <f ca="1">IF(P202="","", INDIRECT("base!"&amp;ADDRESS(MATCH(CONCATENATE(N202,"|",P202),base!$G$2:'base'!$G$1817,0)+1,6,4)))</f>
        <v/>
      </c>
      <c r="R202" s="41"/>
    </row>
    <row r="203" spans="1:18" x14ac:dyDescent="0.25">
      <c r="A203" s="47"/>
      <c r="B203" s="117" t="str">
        <f>IF(AND(G203&lt;&gt;"",H203&gt;0,I203&lt;&gt;"",J203&lt;&gt;0,K203&lt;&gt;0),COUNT($B$11:B202)+1,"")</f>
        <v/>
      </c>
      <c r="C203" s="34"/>
      <c r="D203" s="91"/>
      <c r="E203" s="47"/>
      <c r="F203" s="68"/>
      <c r="G203" s="41"/>
      <c r="H203" s="114"/>
      <c r="I203" s="47"/>
      <c r="J203" s="114"/>
      <c r="K203" s="106" t="str">
        <f t="shared" si="4"/>
        <v/>
      </c>
      <c r="L203" s="98"/>
      <c r="M203" s="98"/>
      <c r="N203" s="34"/>
      <c r="O203" s="118" t="str">
        <f ca="1">IF(N203="","", INDIRECT("base!"&amp;ADDRESS(MATCH(N203,base!$C$2:'base'!$C$133,0)+1,4,4)))</f>
        <v/>
      </c>
      <c r="P203" s="41"/>
      <c r="Q203" s="118" t="str">
        <f ca="1">IF(P203="","", INDIRECT("base!"&amp;ADDRESS(MATCH(CONCATENATE(N203,"|",P203),base!$G$2:'base'!$G$1817,0)+1,6,4)))</f>
        <v/>
      </c>
      <c r="R203" s="41"/>
    </row>
    <row r="204" spans="1:18" x14ac:dyDescent="0.25">
      <c r="A204" s="47"/>
      <c r="B204" s="117" t="str">
        <f>IF(AND(G204&lt;&gt;"",H204&gt;0,I204&lt;&gt;"",J204&lt;&gt;0,K204&lt;&gt;0),COUNT($B$11:B203)+1,"")</f>
        <v/>
      </c>
      <c r="C204" s="34"/>
      <c r="D204" s="91"/>
      <c r="E204" s="47"/>
      <c r="F204" s="68"/>
      <c r="G204" s="41"/>
      <c r="H204" s="114"/>
      <c r="I204" s="47"/>
      <c r="J204" s="114"/>
      <c r="K204" s="106" t="str">
        <f t="shared" si="4"/>
        <v/>
      </c>
      <c r="L204" s="98"/>
      <c r="M204" s="98"/>
      <c r="N204" s="34"/>
      <c r="O204" s="118" t="str">
        <f ca="1">IF(N204="","", INDIRECT("base!"&amp;ADDRESS(MATCH(N204,base!$C$2:'base'!$C$133,0)+1,4,4)))</f>
        <v/>
      </c>
      <c r="P204" s="41"/>
      <c r="Q204" s="118" t="str">
        <f ca="1">IF(P204="","", INDIRECT("base!"&amp;ADDRESS(MATCH(CONCATENATE(N204,"|",P204),base!$G$2:'base'!$G$1817,0)+1,6,4)))</f>
        <v/>
      </c>
      <c r="R204" s="41"/>
    </row>
    <row r="205" spans="1:18" x14ac:dyDescent="0.25">
      <c r="A205" s="47"/>
      <c r="B205" s="117" t="str">
        <f>IF(AND(G205&lt;&gt;"",H205&gt;0,I205&lt;&gt;"",J205&lt;&gt;0,K205&lt;&gt;0),COUNT($B$11:B204)+1,"")</f>
        <v/>
      </c>
      <c r="C205" s="34"/>
      <c r="D205" s="91"/>
      <c r="E205" s="47"/>
      <c r="F205" s="68"/>
      <c r="G205" s="41"/>
      <c r="H205" s="114"/>
      <c r="I205" s="47"/>
      <c r="J205" s="114"/>
      <c r="K205" s="106" t="str">
        <f t="shared" si="4"/>
        <v/>
      </c>
      <c r="L205" s="98"/>
      <c r="M205" s="98"/>
      <c r="N205" s="34"/>
      <c r="O205" s="118" t="str">
        <f ca="1">IF(N205="","", INDIRECT("base!"&amp;ADDRESS(MATCH(N205,base!$C$2:'base'!$C$133,0)+1,4,4)))</f>
        <v/>
      </c>
      <c r="P205" s="41"/>
      <c r="Q205" s="118" t="str">
        <f ca="1">IF(P205="","", INDIRECT("base!"&amp;ADDRESS(MATCH(CONCATENATE(N205,"|",P205),base!$G$2:'base'!$G$1817,0)+1,6,4)))</f>
        <v/>
      </c>
      <c r="R205" s="41"/>
    </row>
    <row r="206" spans="1:18" x14ac:dyDescent="0.25">
      <c r="A206" s="47"/>
      <c r="B206" s="117" t="str">
        <f>IF(AND(G206&lt;&gt;"",H206&gt;0,I206&lt;&gt;"",J206&lt;&gt;0,K206&lt;&gt;0),COUNT($B$11:B205)+1,"")</f>
        <v/>
      </c>
      <c r="C206" s="34"/>
      <c r="D206" s="91"/>
      <c r="E206" s="47"/>
      <c r="F206" s="68"/>
      <c r="G206" s="41"/>
      <c r="H206" s="114"/>
      <c r="I206" s="47"/>
      <c r="J206" s="114"/>
      <c r="K206" s="106" t="str">
        <f t="shared" si="4"/>
        <v/>
      </c>
      <c r="L206" s="98"/>
      <c r="M206" s="98"/>
      <c r="N206" s="34"/>
      <c r="O206" s="118" t="str">
        <f ca="1">IF(N206="","", INDIRECT("base!"&amp;ADDRESS(MATCH(N206,base!$C$2:'base'!$C$133,0)+1,4,4)))</f>
        <v/>
      </c>
      <c r="P206" s="41"/>
      <c r="Q206" s="118" t="str">
        <f ca="1">IF(P206="","", INDIRECT("base!"&amp;ADDRESS(MATCH(CONCATENATE(N206,"|",P206),base!$G$2:'base'!$G$1817,0)+1,6,4)))</f>
        <v/>
      </c>
      <c r="R206" s="41"/>
    </row>
    <row r="207" spans="1:18" x14ac:dyDescent="0.25">
      <c r="A207" s="47"/>
      <c r="B207" s="117" t="str">
        <f>IF(AND(G207&lt;&gt;"",H207&gt;0,I207&lt;&gt;"",J207&lt;&gt;0,K207&lt;&gt;0),COUNT($B$11:B206)+1,"")</f>
        <v/>
      </c>
      <c r="C207" s="34"/>
      <c r="D207" s="91"/>
      <c r="E207" s="47"/>
      <c r="F207" s="68"/>
      <c r="G207" s="41"/>
      <c r="H207" s="114"/>
      <c r="I207" s="47"/>
      <c r="J207" s="114"/>
      <c r="K207" s="106" t="str">
        <f t="shared" si="4"/>
        <v/>
      </c>
      <c r="L207" s="98"/>
      <c r="M207" s="98"/>
      <c r="N207" s="34"/>
      <c r="O207" s="118" t="str">
        <f ca="1">IF(N207="","", INDIRECT("base!"&amp;ADDRESS(MATCH(N207,base!$C$2:'base'!$C$133,0)+1,4,4)))</f>
        <v/>
      </c>
      <c r="P207" s="41"/>
      <c r="Q207" s="118" t="str">
        <f ca="1">IF(P207="","", INDIRECT("base!"&amp;ADDRESS(MATCH(CONCATENATE(N207,"|",P207),base!$G$2:'base'!$G$1817,0)+1,6,4)))</f>
        <v/>
      </c>
      <c r="R207" s="41"/>
    </row>
    <row r="208" spans="1:18" x14ac:dyDescent="0.25">
      <c r="A208" s="47"/>
      <c r="B208" s="117" t="str">
        <f>IF(AND(G208&lt;&gt;"",H208&gt;0,I208&lt;&gt;"",J208&lt;&gt;0,K208&lt;&gt;0),COUNT($B$11:B207)+1,"")</f>
        <v/>
      </c>
      <c r="C208" s="34"/>
      <c r="D208" s="91"/>
      <c r="E208" s="47"/>
      <c r="F208" s="68"/>
      <c r="G208" s="41"/>
      <c r="H208" s="114"/>
      <c r="I208" s="47"/>
      <c r="J208" s="114"/>
      <c r="K208" s="106" t="str">
        <f t="shared" si="4"/>
        <v/>
      </c>
      <c r="L208" s="98"/>
      <c r="M208" s="98"/>
      <c r="N208" s="34"/>
      <c r="O208" s="118" t="str">
        <f ca="1">IF(N208="","", INDIRECT("base!"&amp;ADDRESS(MATCH(N208,base!$C$2:'base'!$C$133,0)+1,4,4)))</f>
        <v/>
      </c>
      <c r="P208" s="41"/>
      <c r="Q208" s="118" t="str">
        <f ca="1">IF(P208="","", INDIRECT("base!"&amp;ADDRESS(MATCH(CONCATENATE(N208,"|",P208),base!$G$2:'base'!$G$1817,0)+1,6,4)))</f>
        <v/>
      </c>
      <c r="R208" s="41"/>
    </row>
    <row r="209" spans="1:18" x14ac:dyDescent="0.25">
      <c r="A209" s="47"/>
      <c r="B209" s="117" t="str">
        <f>IF(AND(G209&lt;&gt;"",H209&gt;0,I209&lt;&gt;"",J209&lt;&gt;0,K209&lt;&gt;0),COUNT($B$11:B208)+1,"")</f>
        <v/>
      </c>
      <c r="C209" s="34"/>
      <c r="D209" s="91"/>
      <c r="E209" s="47"/>
      <c r="F209" s="68"/>
      <c r="G209" s="41"/>
      <c r="H209" s="114"/>
      <c r="I209" s="47"/>
      <c r="J209" s="114"/>
      <c r="K209" s="106" t="str">
        <f t="shared" si="4"/>
        <v/>
      </c>
      <c r="L209" s="98"/>
      <c r="M209" s="98"/>
      <c r="N209" s="34"/>
      <c r="O209" s="118" t="str">
        <f ca="1">IF(N209="","", INDIRECT("base!"&amp;ADDRESS(MATCH(N209,base!$C$2:'base'!$C$133,0)+1,4,4)))</f>
        <v/>
      </c>
      <c r="P209" s="41"/>
      <c r="Q209" s="118" t="str">
        <f ca="1">IF(P209="","", INDIRECT("base!"&amp;ADDRESS(MATCH(CONCATENATE(N209,"|",P209),base!$G$2:'base'!$G$1817,0)+1,6,4)))</f>
        <v/>
      </c>
      <c r="R209" s="41"/>
    </row>
    <row r="210" spans="1:18" x14ac:dyDescent="0.25">
      <c r="A210" s="47"/>
      <c r="B210" s="117" t="str">
        <f>IF(AND(G210&lt;&gt;"",H210&gt;0,I210&lt;&gt;"",J210&lt;&gt;0,K210&lt;&gt;0),COUNT($B$11:B209)+1,"")</f>
        <v/>
      </c>
      <c r="C210" s="34"/>
      <c r="D210" s="91"/>
      <c r="E210" s="47"/>
      <c r="F210" s="68"/>
      <c r="G210" s="41"/>
      <c r="H210" s="114"/>
      <c r="I210" s="47"/>
      <c r="J210" s="114"/>
      <c r="K210" s="106" t="str">
        <f t="shared" si="4"/>
        <v/>
      </c>
      <c r="L210" s="98"/>
      <c r="M210" s="98"/>
      <c r="N210" s="34"/>
      <c r="O210" s="118" t="str">
        <f ca="1">IF(N210="","", INDIRECT("base!"&amp;ADDRESS(MATCH(N210,base!$C$2:'base'!$C$133,0)+1,4,4)))</f>
        <v/>
      </c>
      <c r="P210" s="41"/>
      <c r="Q210" s="118" t="str">
        <f ca="1">IF(P210="","", INDIRECT("base!"&amp;ADDRESS(MATCH(CONCATENATE(N210,"|",P210),base!$G$2:'base'!$G$1817,0)+1,6,4)))</f>
        <v/>
      </c>
      <c r="R210" s="41"/>
    </row>
    <row r="211" spans="1:18" x14ac:dyDescent="0.25">
      <c r="A211" s="47"/>
      <c r="B211" s="117" t="str">
        <f>IF(AND(G211&lt;&gt;"",H211&gt;0,I211&lt;&gt;"",J211&lt;&gt;0,K211&lt;&gt;0),COUNT($B$11:B210)+1,"")</f>
        <v/>
      </c>
      <c r="C211" s="34"/>
      <c r="D211" s="91"/>
      <c r="E211" s="47"/>
      <c r="F211" s="68"/>
      <c r="G211" s="41"/>
      <c r="H211" s="114"/>
      <c r="I211" s="47"/>
      <c r="J211" s="114"/>
      <c r="K211" s="106" t="str">
        <f t="shared" si="4"/>
        <v/>
      </c>
      <c r="L211" s="98"/>
      <c r="M211" s="98"/>
      <c r="N211" s="34"/>
      <c r="O211" s="118" t="str">
        <f ca="1">IF(N211="","", INDIRECT("base!"&amp;ADDRESS(MATCH(N211,base!$C$2:'base'!$C$133,0)+1,4,4)))</f>
        <v/>
      </c>
      <c r="P211" s="41"/>
      <c r="Q211" s="118" t="str">
        <f ca="1">IF(P211="","", INDIRECT("base!"&amp;ADDRESS(MATCH(CONCATENATE(N211,"|",P211),base!$G$2:'base'!$G$1817,0)+1,6,4)))</f>
        <v/>
      </c>
      <c r="R211" s="41"/>
    </row>
    <row r="212" spans="1:18" x14ac:dyDescent="0.25">
      <c r="A212" s="47"/>
      <c r="B212" s="117" t="str">
        <f>IF(AND(G212&lt;&gt;"",H212&gt;0,I212&lt;&gt;"",J212&lt;&gt;0,K212&lt;&gt;0),COUNT($B$11:B211)+1,"")</f>
        <v/>
      </c>
      <c r="C212" s="34"/>
      <c r="D212" s="91"/>
      <c r="E212" s="47"/>
      <c r="F212" s="68"/>
      <c r="G212" s="41"/>
      <c r="H212" s="114"/>
      <c r="I212" s="47"/>
      <c r="J212" s="114"/>
      <c r="K212" s="106" t="str">
        <f t="shared" si="4"/>
        <v/>
      </c>
      <c r="L212" s="98"/>
      <c r="M212" s="98"/>
      <c r="N212" s="34"/>
      <c r="O212" s="118" t="str">
        <f ca="1">IF(N212="","", INDIRECT("base!"&amp;ADDRESS(MATCH(N212,base!$C$2:'base'!$C$133,0)+1,4,4)))</f>
        <v/>
      </c>
      <c r="P212" s="41"/>
      <c r="Q212" s="118" t="str">
        <f ca="1">IF(P212="","", INDIRECT("base!"&amp;ADDRESS(MATCH(CONCATENATE(N212,"|",P212),base!$G$2:'base'!$G$1817,0)+1,6,4)))</f>
        <v/>
      </c>
      <c r="R212" s="41"/>
    </row>
    <row r="213" spans="1:18" x14ac:dyDescent="0.25">
      <c r="A213" s="47"/>
      <c r="B213" s="117" t="str">
        <f>IF(AND(G213&lt;&gt;"",H213&gt;0,I213&lt;&gt;"",J213&lt;&gt;0,K213&lt;&gt;0),COUNT($B$11:B212)+1,"")</f>
        <v/>
      </c>
      <c r="C213" s="34"/>
      <c r="D213" s="91"/>
      <c r="E213" s="47"/>
      <c r="F213" s="68"/>
      <c r="G213" s="41"/>
      <c r="H213" s="114"/>
      <c r="I213" s="47"/>
      <c r="J213" s="114"/>
      <c r="K213" s="106" t="str">
        <f t="shared" si="4"/>
        <v/>
      </c>
      <c r="L213" s="98"/>
      <c r="M213" s="98"/>
      <c r="N213" s="34"/>
      <c r="O213" s="118" t="str">
        <f ca="1">IF(N213="","", INDIRECT("base!"&amp;ADDRESS(MATCH(N213,base!$C$2:'base'!$C$133,0)+1,4,4)))</f>
        <v/>
      </c>
      <c r="P213" s="41"/>
      <c r="Q213" s="118" t="str">
        <f ca="1">IF(P213="","", INDIRECT("base!"&amp;ADDRESS(MATCH(CONCATENATE(N213,"|",P213),base!$G$2:'base'!$G$1817,0)+1,6,4)))</f>
        <v/>
      </c>
      <c r="R213" s="41"/>
    </row>
    <row r="214" spans="1:18" x14ac:dyDescent="0.25">
      <c r="A214" s="47"/>
      <c r="B214" s="117" t="str">
        <f>IF(AND(G214&lt;&gt;"",H214&gt;0,I214&lt;&gt;"",J214&lt;&gt;0,K214&lt;&gt;0),COUNT($B$11:B213)+1,"")</f>
        <v/>
      </c>
      <c r="C214" s="34"/>
      <c r="D214" s="91"/>
      <c r="E214" s="47"/>
      <c r="F214" s="68"/>
      <c r="G214" s="41"/>
      <c r="H214" s="114"/>
      <c r="I214" s="47"/>
      <c r="J214" s="114"/>
      <c r="K214" s="106" t="str">
        <f t="shared" si="4"/>
        <v/>
      </c>
      <c r="L214" s="98"/>
      <c r="M214" s="98"/>
      <c r="N214" s="34"/>
      <c r="O214" s="118" t="str">
        <f ca="1">IF(N214="","", INDIRECT("base!"&amp;ADDRESS(MATCH(N214,base!$C$2:'base'!$C$133,0)+1,4,4)))</f>
        <v/>
      </c>
      <c r="P214" s="41"/>
      <c r="Q214" s="118" t="str">
        <f ca="1">IF(P214="","", INDIRECT("base!"&amp;ADDRESS(MATCH(CONCATENATE(N214,"|",P214),base!$G$2:'base'!$G$1817,0)+1,6,4)))</f>
        <v/>
      </c>
      <c r="R214" s="41"/>
    </row>
    <row r="215" spans="1:18" x14ac:dyDescent="0.25">
      <c r="A215" s="47"/>
      <c r="B215" s="117" t="str">
        <f>IF(AND(G215&lt;&gt;"",H215&gt;0,I215&lt;&gt;"",J215&lt;&gt;0,K215&lt;&gt;0),COUNT($B$11:B214)+1,"")</f>
        <v/>
      </c>
      <c r="C215" s="34"/>
      <c r="D215" s="91"/>
      <c r="E215" s="47"/>
      <c r="F215" s="68"/>
      <c r="G215" s="41"/>
      <c r="H215" s="114"/>
      <c r="I215" s="47"/>
      <c r="J215" s="114"/>
      <c r="K215" s="106" t="str">
        <f t="shared" si="4"/>
        <v/>
      </c>
      <c r="L215" s="98"/>
      <c r="M215" s="98"/>
      <c r="N215" s="34"/>
      <c r="O215" s="118" t="str">
        <f ca="1">IF(N215="","", INDIRECT("base!"&amp;ADDRESS(MATCH(N215,base!$C$2:'base'!$C$133,0)+1,4,4)))</f>
        <v/>
      </c>
      <c r="P215" s="41"/>
      <c r="Q215" s="118" t="str">
        <f ca="1">IF(P215="","", INDIRECT("base!"&amp;ADDRESS(MATCH(CONCATENATE(N215,"|",P215),base!$G$2:'base'!$G$1817,0)+1,6,4)))</f>
        <v/>
      </c>
      <c r="R215" s="41"/>
    </row>
    <row r="216" spans="1:18" x14ac:dyDescent="0.25">
      <c r="A216" s="47"/>
      <c r="B216" s="117" t="str">
        <f>IF(AND(G216&lt;&gt;"",H216&gt;0,I216&lt;&gt;"",J216&lt;&gt;0,K216&lt;&gt;0),COUNT($B$11:B215)+1,"")</f>
        <v/>
      </c>
      <c r="C216" s="34"/>
      <c r="D216" s="91"/>
      <c r="E216" s="47"/>
      <c r="F216" s="68"/>
      <c r="G216" s="41"/>
      <c r="H216" s="114"/>
      <c r="I216" s="47"/>
      <c r="J216" s="114"/>
      <c r="K216" s="106" t="str">
        <f t="shared" si="4"/>
        <v/>
      </c>
      <c r="L216" s="98"/>
      <c r="M216" s="98"/>
      <c r="N216" s="34"/>
      <c r="O216" s="118" t="str">
        <f ca="1">IF(N216="","", INDIRECT("base!"&amp;ADDRESS(MATCH(N216,base!$C$2:'base'!$C$133,0)+1,4,4)))</f>
        <v/>
      </c>
      <c r="P216" s="41"/>
      <c r="Q216" s="118" t="str">
        <f ca="1">IF(P216="","", INDIRECT("base!"&amp;ADDRESS(MATCH(CONCATENATE(N216,"|",P216),base!$G$2:'base'!$G$1817,0)+1,6,4)))</f>
        <v/>
      </c>
      <c r="R216" s="41"/>
    </row>
    <row r="217" spans="1:18" x14ac:dyDescent="0.25">
      <c r="A217" s="47"/>
      <c r="B217" s="117" t="str">
        <f>IF(AND(G217&lt;&gt;"",H217&gt;0,I217&lt;&gt;"",J217&lt;&gt;0,K217&lt;&gt;0),COUNT($B$11:B216)+1,"")</f>
        <v/>
      </c>
      <c r="C217" s="34"/>
      <c r="D217" s="91"/>
      <c r="E217" s="47"/>
      <c r="F217" s="68"/>
      <c r="G217" s="41"/>
      <c r="H217" s="114"/>
      <c r="I217" s="47"/>
      <c r="J217" s="114"/>
      <c r="K217" s="106" t="str">
        <f t="shared" si="4"/>
        <v/>
      </c>
      <c r="L217" s="98"/>
      <c r="M217" s="98"/>
      <c r="N217" s="34"/>
      <c r="O217" s="118" t="str">
        <f ca="1">IF(N217="","", INDIRECT("base!"&amp;ADDRESS(MATCH(N217,base!$C$2:'base'!$C$133,0)+1,4,4)))</f>
        <v/>
      </c>
      <c r="P217" s="41"/>
      <c r="Q217" s="118" t="str">
        <f ca="1">IF(P217="","", INDIRECT("base!"&amp;ADDRESS(MATCH(CONCATENATE(N217,"|",P217),base!$G$2:'base'!$G$1817,0)+1,6,4)))</f>
        <v/>
      </c>
      <c r="R217" s="41"/>
    </row>
    <row r="218" spans="1:18" x14ac:dyDescent="0.25">
      <c r="A218" s="47"/>
      <c r="B218" s="117" t="str">
        <f>IF(AND(G218&lt;&gt;"",H218&gt;0,I218&lt;&gt;"",J218&lt;&gt;0,K218&lt;&gt;0),COUNT($B$11:B217)+1,"")</f>
        <v/>
      </c>
      <c r="C218" s="34"/>
      <c r="D218" s="91"/>
      <c r="E218" s="47"/>
      <c r="F218" s="68"/>
      <c r="G218" s="41"/>
      <c r="H218" s="114"/>
      <c r="I218" s="47"/>
      <c r="J218" s="114"/>
      <c r="K218" s="106" t="str">
        <f t="shared" si="4"/>
        <v/>
      </c>
      <c r="L218" s="98"/>
      <c r="M218" s="98"/>
      <c r="N218" s="34"/>
      <c r="O218" s="118" t="str">
        <f ca="1">IF(N218="","", INDIRECT("base!"&amp;ADDRESS(MATCH(N218,base!$C$2:'base'!$C$133,0)+1,4,4)))</f>
        <v/>
      </c>
      <c r="P218" s="41"/>
      <c r="Q218" s="118" t="str">
        <f ca="1">IF(P218="","", INDIRECT("base!"&amp;ADDRESS(MATCH(CONCATENATE(N218,"|",P218),base!$G$2:'base'!$G$1817,0)+1,6,4)))</f>
        <v/>
      </c>
      <c r="R218" s="41"/>
    </row>
    <row r="219" spans="1:18" x14ac:dyDescent="0.25">
      <c r="A219" s="47"/>
      <c r="B219" s="117" t="str">
        <f>IF(AND(G219&lt;&gt;"",H219&gt;0,I219&lt;&gt;"",J219&lt;&gt;0,K219&lt;&gt;0),COUNT($B$11:B218)+1,"")</f>
        <v/>
      </c>
      <c r="C219" s="34"/>
      <c r="D219" s="91"/>
      <c r="E219" s="47"/>
      <c r="F219" s="68"/>
      <c r="G219" s="41"/>
      <c r="H219" s="114"/>
      <c r="I219" s="47"/>
      <c r="J219" s="114"/>
      <c r="K219" s="106" t="str">
        <f t="shared" si="4"/>
        <v/>
      </c>
      <c r="L219" s="98"/>
      <c r="M219" s="98"/>
      <c r="N219" s="34"/>
      <c r="O219" s="118" t="str">
        <f ca="1">IF(N219="","", INDIRECT("base!"&amp;ADDRESS(MATCH(N219,base!$C$2:'base'!$C$133,0)+1,4,4)))</f>
        <v/>
      </c>
      <c r="P219" s="41"/>
      <c r="Q219" s="118" t="str">
        <f ca="1">IF(P219="","", INDIRECT("base!"&amp;ADDRESS(MATCH(CONCATENATE(N219,"|",P219),base!$G$2:'base'!$G$1817,0)+1,6,4)))</f>
        <v/>
      </c>
      <c r="R219" s="41"/>
    </row>
    <row r="220" spans="1:18" x14ac:dyDescent="0.25">
      <c r="A220" s="47"/>
      <c r="B220" s="117" t="str">
        <f>IF(AND(G220&lt;&gt;"",H220&gt;0,I220&lt;&gt;"",J220&lt;&gt;0,K220&lt;&gt;0),COUNT($B$11:B219)+1,"")</f>
        <v/>
      </c>
      <c r="C220" s="34"/>
      <c r="D220" s="91"/>
      <c r="E220" s="47"/>
      <c r="F220" s="68"/>
      <c r="G220" s="41"/>
      <c r="H220" s="114"/>
      <c r="I220" s="47"/>
      <c r="J220" s="114"/>
      <c r="K220" s="106" t="str">
        <f t="shared" si="4"/>
        <v/>
      </c>
      <c r="L220" s="98"/>
      <c r="M220" s="98"/>
      <c r="N220" s="34"/>
      <c r="O220" s="118" t="str">
        <f ca="1">IF(N220="","", INDIRECT("base!"&amp;ADDRESS(MATCH(N220,base!$C$2:'base'!$C$133,0)+1,4,4)))</f>
        <v/>
      </c>
      <c r="P220" s="41"/>
      <c r="Q220" s="118" t="str">
        <f ca="1">IF(P220="","", INDIRECT("base!"&amp;ADDRESS(MATCH(CONCATENATE(N220,"|",P220),base!$G$2:'base'!$G$1817,0)+1,6,4)))</f>
        <v/>
      </c>
      <c r="R220" s="41"/>
    </row>
    <row r="221" spans="1:18" x14ac:dyDescent="0.25">
      <c r="A221" s="47"/>
      <c r="B221" s="117" t="str">
        <f>IF(AND(G221&lt;&gt;"",H221&gt;0,I221&lt;&gt;"",J221&lt;&gt;0,K221&lt;&gt;0),COUNT($B$11:B220)+1,"")</f>
        <v/>
      </c>
      <c r="C221" s="34"/>
      <c r="D221" s="91"/>
      <c r="E221" s="47"/>
      <c r="F221" s="68"/>
      <c r="G221" s="41"/>
      <c r="H221" s="114"/>
      <c r="I221" s="47"/>
      <c r="J221" s="114"/>
      <c r="K221" s="106" t="str">
        <f t="shared" si="4"/>
        <v/>
      </c>
      <c r="L221" s="98"/>
      <c r="M221" s="98"/>
      <c r="N221" s="34"/>
      <c r="O221" s="118" t="str">
        <f ca="1">IF(N221="","", INDIRECT("base!"&amp;ADDRESS(MATCH(N221,base!$C$2:'base'!$C$133,0)+1,4,4)))</f>
        <v/>
      </c>
      <c r="P221" s="41"/>
      <c r="Q221" s="118" t="str">
        <f ca="1">IF(P221="","", INDIRECT("base!"&amp;ADDRESS(MATCH(CONCATENATE(N221,"|",P221),base!$G$2:'base'!$G$1817,0)+1,6,4)))</f>
        <v/>
      </c>
      <c r="R221" s="41"/>
    </row>
    <row r="222" spans="1:18" x14ac:dyDescent="0.25">
      <c r="A222" s="47"/>
      <c r="B222" s="117" t="str">
        <f>IF(AND(G222&lt;&gt;"",H222&gt;0,I222&lt;&gt;"",J222&lt;&gt;0,K222&lt;&gt;0),COUNT($B$11:B221)+1,"")</f>
        <v/>
      </c>
      <c r="C222" s="34"/>
      <c r="D222" s="91"/>
      <c r="E222" s="47"/>
      <c r="F222" s="68"/>
      <c r="G222" s="41"/>
      <c r="H222" s="114"/>
      <c r="I222" s="47"/>
      <c r="J222" s="114"/>
      <c r="K222" s="106" t="str">
        <f t="shared" si="4"/>
        <v/>
      </c>
      <c r="L222" s="98"/>
      <c r="M222" s="98"/>
      <c r="N222" s="34"/>
      <c r="O222" s="118" t="str">
        <f ca="1">IF(N222="","", INDIRECT("base!"&amp;ADDRESS(MATCH(N222,base!$C$2:'base'!$C$133,0)+1,4,4)))</f>
        <v/>
      </c>
      <c r="P222" s="41"/>
      <c r="Q222" s="118" t="str">
        <f ca="1">IF(P222="","", INDIRECT("base!"&amp;ADDRESS(MATCH(CONCATENATE(N222,"|",P222),base!$G$2:'base'!$G$1817,0)+1,6,4)))</f>
        <v/>
      </c>
      <c r="R222" s="41"/>
    </row>
    <row r="223" spans="1:18" x14ac:dyDescent="0.25">
      <c r="A223" s="47"/>
      <c r="B223" s="117" t="str">
        <f>IF(AND(G223&lt;&gt;"",H223&gt;0,I223&lt;&gt;"",J223&lt;&gt;0,K223&lt;&gt;0),COUNT($B$11:B222)+1,"")</f>
        <v/>
      </c>
      <c r="C223" s="34"/>
      <c r="D223" s="91"/>
      <c r="E223" s="47"/>
      <c r="F223" s="68"/>
      <c r="G223" s="41"/>
      <c r="H223" s="114"/>
      <c r="I223" s="47"/>
      <c r="J223" s="114"/>
      <c r="K223" s="106" t="str">
        <f t="shared" si="4"/>
        <v/>
      </c>
      <c r="L223" s="98"/>
      <c r="M223" s="98"/>
      <c r="N223" s="34"/>
      <c r="O223" s="118" t="str">
        <f ca="1">IF(N223="","", INDIRECT("base!"&amp;ADDRESS(MATCH(N223,base!$C$2:'base'!$C$133,0)+1,4,4)))</f>
        <v/>
      </c>
      <c r="P223" s="41"/>
      <c r="Q223" s="118" t="str">
        <f ca="1">IF(P223="","", INDIRECT("base!"&amp;ADDRESS(MATCH(CONCATENATE(N223,"|",P223),base!$G$2:'base'!$G$1817,0)+1,6,4)))</f>
        <v/>
      </c>
      <c r="R223" s="41"/>
    </row>
    <row r="224" spans="1:18" x14ac:dyDescent="0.25">
      <c r="A224" s="47"/>
      <c r="B224" s="117" t="str">
        <f>IF(AND(G224&lt;&gt;"",H224&gt;0,I224&lt;&gt;"",J224&lt;&gt;0,K224&lt;&gt;0),COUNT($B$11:B223)+1,"")</f>
        <v/>
      </c>
      <c r="C224" s="34"/>
      <c r="D224" s="91"/>
      <c r="E224" s="47"/>
      <c r="F224" s="68"/>
      <c r="G224" s="41"/>
      <c r="H224" s="114"/>
      <c r="I224" s="47"/>
      <c r="J224" s="114"/>
      <c r="K224" s="106" t="str">
        <f t="shared" si="4"/>
        <v/>
      </c>
      <c r="L224" s="98"/>
      <c r="M224" s="98"/>
      <c r="N224" s="34"/>
      <c r="O224" s="118" t="str">
        <f ca="1">IF(N224="","", INDIRECT("base!"&amp;ADDRESS(MATCH(N224,base!$C$2:'base'!$C$133,0)+1,4,4)))</f>
        <v/>
      </c>
      <c r="P224" s="41"/>
      <c r="Q224" s="118" t="str">
        <f ca="1">IF(P224="","", INDIRECT("base!"&amp;ADDRESS(MATCH(CONCATENATE(N224,"|",P224),base!$G$2:'base'!$G$1817,0)+1,6,4)))</f>
        <v/>
      </c>
      <c r="R224" s="41"/>
    </row>
    <row r="225" spans="1:18" x14ac:dyDescent="0.25">
      <c r="A225" s="47"/>
      <c r="B225" s="117" t="str">
        <f>IF(AND(G225&lt;&gt;"",H225&gt;0,I225&lt;&gt;"",J225&lt;&gt;0,K225&lt;&gt;0),COUNT($B$11:B224)+1,"")</f>
        <v/>
      </c>
      <c r="C225" s="34"/>
      <c r="D225" s="91"/>
      <c r="E225" s="47"/>
      <c r="F225" s="68"/>
      <c r="G225" s="41"/>
      <c r="H225" s="114"/>
      <c r="I225" s="47"/>
      <c r="J225" s="114"/>
      <c r="K225" s="106" t="str">
        <f t="shared" si="4"/>
        <v/>
      </c>
      <c r="L225" s="98"/>
      <c r="M225" s="98"/>
      <c r="N225" s="34"/>
      <c r="O225" s="118" t="str">
        <f ca="1">IF(N225="","", INDIRECT("base!"&amp;ADDRESS(MATCH(N225,base!$C$2:'base'!$C$133,0)+1,4,4)))</f>
        <v/>
      </c>
      <c r="P225" s="41"/>
      <c r="Q225" s="118" t="str">
        <f ca="1">IF(P225="","", INDIRECT("base!"&amp;ADDRESS(MATCH(CONCATENATE(N225,"|",P225),base!$G$2:'base'!$G$1817,0)+1,6,4)))</f>
        <v/>
      </c>
      <c r="R225" s="41"/>
    </row>
    <row r="226" spans="1:18" x14ac:dyDescent="0.25">
      <c r="A226" s="47"/>
      <c r="B226" s="117" t="str">
        <f>IF(AND(G226&lt;&gt;"",H226&gt;0,I226&lt;&gt;"",J226&lt;&gt;0,K226&lt;&gt;0),COUNT($B$11:B225)+1,"")</f>
        <v/>
      </c>
      <c r="C226" s="34"/>
      <c r="D226" s="91"/>
      <c r="E226" s="47"/>
      <c r="F226" s="68"/>
      <c r="G226" s="41"/>
      <c r="H226" s="114"/>
      <c r="I226" s="47"/>
      <c r="J226" s="114"/>
      <c r="K226" s="106" t="str">
        <f t="shared" si="4"/>
        <v/>
      </c>
      <c r="L226" s="98"/>
      <c r="M226" s="98"/>
      <c r="N226" s="34"/>
      <c r="O226" s="118" t="str">
        <f ca="1">IF(N226="","", INDIRECT("base!"&amp;ADDRESS(MATCH(N226,base!$C$2:'base'!$C$133,0)+1,4,4)))</f>
        <v/>
      </c>
      <c r="P226" s="41"/>
      <c r="Q226" s="118" t="str">
        <f ca="1">IF(P226="","", INDIRECT("base!"&amp;ADDRESS(MATCH(CONCATENATE(N226,"|",P226),base!$G$2:'base'!$G$1817,0)+1,6,4)))</f>
        <v/>
      </c>
      <c r="R226" s="41"/>
    </row>
    <row r="227" spans="1:18" x14ac:dyDescent="0.25">
      <c r="A227" s="47"/>
      <c r="B227" s="117" t="str">
        <f>IF(AND(G227&lt;&gt;"",H227&gt;0,I227&lt;&gt;"",J227&lt;&gt;0,K227&lt;&gt;0),COUNT($B$11:B226)+1,"")</f>
        <v/>
      </c>
      <c r="C227" s="34"/>
      <c r="D227" s="91"/>
      <c r="E227" s="47"/>
      <c r="F227" s="68"/>
      <c r="G227" s="41"/>
      <c r="H227" s="114"/>
      <c r="I227" s="47"/>
      <c r="J227" s="114"/>
      <c r="K227" s="106" t="str">
        <f t="shared" si="4"/>
        <v/>
      </c>
      <c r="L227" s="98"/>
      <c r="M227" s="98"/>
      <c r="N227" s="34"/>
      <c r="O227" s="118" t="str">
        <f ca="1">IF(N227="","", INDIRECT("base!"&amp;ADDRESS(MATCH(N227,base!$C$2:'base'!$C$133,0)+1,4,4)))</f>
        <v/>
      </c>
      <c r="P227" s="41"/>
      <c r="Q227" s="118" t="str">
        <f ca="1">IF(P227="","", INDIRECT("base!"&amp;ADDRESS(MATCH(CONCATENATE(N227,"|",P227),base!$G$2:'base'!$G$1817,0)+1,6,4)))</f>
        <v/>
      </c>
      <c r="R227" s="41"/>
    </row>
    <row r="228" spans="1:18" x14ac:dyDescent="0.25">
      <c r="A228" s="47"/>
      <c r="B228" s="117" t="str">
        <f>IF(AND(G228&lt;&gt;"",H228&gt;0,I228&lt;&gt;"",J228&lt;&gt;0,K228&lt;&gt;0),COUNT($B$11:B227)+1,"")</f>
        <v/>
      </c>
      <c r="C228" s="34"/>
      <c r="D228" s="91"/>
      <c r="E228" s="47"/>
      <c r="F228" s="68"/>
      <c r="G228" s="41"/>
      <c r="H228" s="114"/>
      <c r="I228" s="47"/>
      <c r="J228" s="114"/>
      <c r="K228" s="106" t="str">
        <f t="shared" si="4"/>
        <v/>
      </c>
      <c r="L228" s="98"/>
      <c r="M228" s="98"/>
      <c r="N228" s="34"/>
      <c r="O228" s="118" t="str">
        <f ca="1">IF(N228="","", INDIRECT("base!"&amp;ADDRESS(MATCH(N228,base!$C$2:'base'!$C$133,0)+1,4,4)))</f>
        <v/>
      </c>
      <c r="P228" s="41"/>
      <c r="Q228" s="118" t="str">
        <f ca="1">IF(P228="","", INDIRECT("base!"&amp;ADDRESS(MATCH(CONCATENATE(N228,"|",P228),base!$G$2:'base'!$G$1817,0)+1,6,4)))</f>
        <v/>
      </c>
      <c r="R228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5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8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0" t="s">
        <v>3679</v>
      </c>
      <c r="B1" s="131"/>
      <c r="C1" s="131"/>
      <c r="D1" s="131"/>
      <c r="E1" s="131"/>
      <c r="F1" s="131"/>
      <c r="G1" s="131"/>
      <c r="H1" s="132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9" t="str">
        <f>IF(Identificação!B2=0,"",Identificação!B2)</f>
        <v>Concorrência Lei 14.133/21 Presencial</v>
      </c>
      <c r="D2" s="169"/>
      <c r="E2" s="28" t="s">
        <v>151</v>
      </c>
      <c r="F2" s="29">
        <f>IF(Identificação!E2=0,"",Identificação!E2)</f>
        <v>2</v>
      </c>
      <c r="G2" s="28" t="s">
        <v>152</v>
      </c>
      <c r="H2" s="30">
        <f>IF(Identificação!G2=0,"",Identificação!G2)</f>
        <v>2026</v>
      </c>
      <c r="I2" s="103"/>
      <c r="J2" s="103"/>
      <c r="K2" s="2"/>
    </row>
    <row r="3" spans="1:12" s="27" customFormat="1" ht="30.75" customHeight="1" thickBot="1" x14ac:dyDescent="0.3">
      <c r="A3" s="139" t="s">
        <v>153</v>
      </c>
      <c r="B3" s="140"/>
      <c r="C3" s="141" t="str">
        <f>IF(Identificação!B3=0,"",Identificação!B3)</f>
        <v>REFORMA DO GINÁSIO DE ESPORTES EDYR CARLOS FELLINI</v>
      </c>
      <c r="D3" s="141"/>
      <c r="E3" s="141"/>
      <c r="F3" s="141"/>
      <c r="G3" s="141"/>
      <c r="H3" s="142"/>
      <c r="I3" s="103"/>
      <c r="J3" s="103"/>
    </row>
    <row r="4" spans="1:12" s="27" customFormat="1" ht="15.75" thickBot="1" x14ac:dyDescent="0.3">
      <c r="A4" s="18" t="s">
        <v>3791</v>
      </c>
      <c r="B4" s="26"/>
      <c r="C4" s="163"/>
      <c r="D4" s="163"/>
      <c r="E4" s="163"/>
      <c r="F4" s="163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70" t="str">
        <f>IF(Identificação!B5=0,"",Identificação!B5)</f>
        <v>Obras e Serviços de Engenharia</v>
      </c>
      <c r="D5" s="171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7">
        <f>SUMIFS(H12:H39953,B12:B39953,"&gt;0",H12:H39953,"&lt;&gt;0")</f>
        <v>0</v>
      </c>
      <c r="D6" s="168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0" t="s">
        <v>3754</v>
      </c>
      <c r="B10" s="150" t="s">
        <v>3755</v>
      </c>
      <c r="C10" s="150" t="s">
        <v>3677</v>
      </c>
      <c r="D10" s="126" t="s">
        <v>3756</v>
      </c>
      <c r="E10" s="172" t="s">
        <v>171</v>
      </c>
      <c r="F10" s="173"/>
      <c r="G10" s="173"/>
      <c r="H10" s="173"/>
      <c r="I10" s="173"/>
      <c r="J10" s="173"/>
      <c r="K10" s="173"/>
    </row>
    <row r="11" spans="1:12" customFormat="1" ht="45" x14ac:dyDescent="0.25">
      <c r="A11" s="151"/>
      <c r="B11" s="151"/>
      <c r="C11" s="151"/>
      <c r="D11" s="127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1.0.0</v>
      </c>
      <c r="D12" s="54" t="str">
        <f>IF('Orçamento-base'!G12&gt;0,'Orçamento-base'!G12,"")</f>
        <v>REFORMA GERAL NO GINÁSIO EDYR CARLOS FELLINI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 t="str">
        <f>'Orçamento-base'!B13</f>
        <v/>
      </c>
      <c r="C13" s="66" t="str">
        <f>IF('Orçamento-base'!C13&gt;0,'Orçamento-base'!C13,"")</f>
        <v>1.1.0</v>
      </c>
      <c r="D13" s="54" t="str">
        <f>IF('Orçamento-base'!G13&gt;0,'Orçamento-base'!G13,"")</f>
        <v>SERVIÇOS INICIAIS</v>
      </c>
      <c r="E13" s="116" t="str">
        <f>IF('Orçamento-base'!H13&gt;0,'Orçamento-base'!H13,"")</f>
        <v/>
      </c>
      <c r="F13" s="54" t="str">
        <f>IF('Orçamento-base'!I13&gt;0,'Orçamento-base'!I13,"")</f>
        <v/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3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3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3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3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3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3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3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3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3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3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3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3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3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3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3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3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3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3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3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3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3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2026-04-10T17:46:58Z</dcterms:modified>
</cp:coreProperties>
</file>