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"/>
    </mc:Choice>
  </mc:AlternateContent>
  <xr:revisionPtr revIDLastSave="0" documentId="8_{597D9299-96A9-40E3-848C-DB07E80BC221}" xr6:coauthVersionLast="47" xr6:coauthVersionMax="47" xr10:uidLastSave="{00000000-0000-0000-0000-000000000000}"/>
  <bookViews>
    <workbookView xWindow="-120" yWindow="-120" windowWidth="20730" windowHeight="1104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4" i="3" l="1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3" i="3"/>
  <c r="K12" i="3" l="1"/>
  <c r="B12" i="3" s="1"/>
  <c r="B13" i="3" l="1"/>
  <c r="E12" i="6"/>
  <c r="H12" i="6" s="1"/>
  <c r="B14" i="3" l="1"/>
  <c r="C5" i="6"/>
  <c r="C3" i="6"/>
  <c r="H2" i="6"/>
  <c r="F2" i="6"/>
  <c r="C2" i="6"/>
  <c r="K4" i="3"/>
  <c r="K2" i="3"/>
  <c r="C3" i="3"/>
  <c r="C4" i="3"/>
  <c r="C5" i="3"/>
  <c r="I2" i="3"/>
  <c r="C2" i="3"/>
  <c r="B15" i="3" l="1"/>
  <c r="B16" i="3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7" i="3" l="1"/>
  <c r="B18" i="3" s="1"/>
  <c r="E13" i="6"/>
  <c r="H13" i="6" s="1"/>
  <c r="O13" i="3"/>
  <c r="B19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0" i="3" l="1"/>
  <c r="B21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2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3" i="3" l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3" i="6"/>
  <c r="C6" i="6" s="1"/>
  <c r="B7" i="2" s="1"/>
  <c r="B115" i="3" l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C6" i="3" l="1"/>
  <c r="B6" i="2" s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<sst xmlns="http://schemas.openxmlformats.org/spreadsheetml/2006/main" count="15363" uniqueCount="4145">
  <si>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</si>
  <si>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</si>
  <si>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</si>
  <si>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</si>
  <si>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</si>
  <si>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</si>
  <si>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</si>
  <si>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</si>
  <si>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</si>
  <si>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</si>
  <si>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</si>
  <si>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</si>
  <si>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</si>
  <si>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</si>
  <si>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</si>
  <si>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</si>
  <si>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</si>
  <si>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</si>
  <si>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</si>
  <si>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</si>
  <si>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</si>
  <si>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</si>
  <si>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</si>
  <si>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</si>
  <si>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</si>
  <si>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</si>
  <si>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</si>
  <si>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</si>
  <si>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</si>
  <si>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</si>
  <si>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</si>
  <si>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</si>
  <si>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</si>
  <si>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</si>
  <si>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</si>
  <si>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</si>
  <si>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</si>
  <si>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</si>
  <si>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</si>
  <si>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</si>
  <si>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</si>
  <si>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</si>
  <si>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</si>
  <si>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</si>
  <si>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</si>
  <si>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</si>
  <si>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</si>
  <si>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</si>
  <si>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</si>
  <si>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</si>
  <si>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</si>
  <si>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</si>
  <si>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</si>
  <si>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</si>
  <si>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</si>
  <si>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</si>
  <si>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</si>
  <si>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</si>
  <si>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</si>
  <si>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</si>
  <si>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</si>
  <si>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</si>
  <si>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</si>
  <si>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</si>
  <si>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</si>
  <si>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</si>
  <si>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</si>
  <si>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</si>
  <si>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</si>
  <si>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</si>
  <si>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</si>
  <si>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</si>
  <si>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</si>
  <si>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</si>
  <si>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</si>
  <si>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</si>
  <si>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</si>
  <si>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</si>
  <si>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</si>
  <si>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</si>
  <si>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</si>
  <si>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</si>
  <si>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</si>
  <si>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</si>
  <si>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</si>
  <si>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</si>
  <si>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</si>
  <si>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</si>
  <si>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</si>
  <si>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</si>
  <si>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</si>
  <si>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</si>
  <si>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</si>
  <si>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</si>
  <si>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</si>
  <si>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</si>
  <si>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</si>
  <si>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</si>
  <si>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</si>
  <si>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</si>
  <si>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</si>
  <si>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</si>
  <si>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</si>
  <si>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</si>
  <si>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</si>
  <si>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</si>
  <si>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</si>
  <si>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</si>
  <si>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</si>
  <si>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</si>
  <si>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</si>
  <si>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</si>
  <si>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</si>
  <si>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</si>
  <si>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</si>
  <si>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</si>
  <si>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</si>
  <si>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</si>
  <si>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</si>
  <si>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</si>
  <si>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</si>
  <si>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</si>
  <si>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</si>
  <si>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</si>
  <si>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</si>
  <si>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</si>
  <si>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</si>
  <si>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</si>
  <si>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</si>
  <si>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</si>
  <si>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</si>
  <si>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</si>
  <si>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</si>
  <si>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</si>
  <si>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</si>
  <si>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</si>
  <si>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</si>
  <si>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</si>
  <si>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</si>
  <si>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</si>
  <si>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</si>
  <si>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</si>
  <si>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</si>
  <si>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</si>
  <si>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</si>
  <si>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</si>
  <si>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</si>
  <si>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</si>
  <si>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</si>
  <si>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</si>
  <si>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</si>
  <si>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</si>
  <si>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</si>
  <si>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</si>
  <si>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</si>
  <si>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</si>
  <si>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</si>
  <si>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</si>
  <si>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</si>
  <si>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</si>
  <si>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</si>
  <si>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</si>
  <si>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</si>
  <si>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</si>
  <si>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</si>
  <si>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</si>
  <si>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</si>
  <si>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</si>
  <si>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</si>
  <si>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</si>
  <si>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</si>
  <si>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</si>
  <si>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</si>
  <si>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</si>
  <si>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</si>
  <si>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</si>
  <si>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</si>
  <si>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</si>
  <si>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</si>
  <si>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</si>
  <si>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</si>
  <si>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</si>
  <si>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</si>
  <si>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</si>
  <si>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</si>
  <si>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</si>
  <si>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</si>
  <si>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</si>
  <si>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</si>
  <si>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</si>
  <si>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</si>
  <si>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</si>
  <si>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</si>
  <si>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</si>
  <si>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</si>
  <si>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</si>
  <si>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</si>
  <si>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</si>
  <si>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</si>
  <si>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</si>
  <si>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</si>
  <si>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</si>
  <si>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</si>
  <si>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</si>
  <si>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</si>
  <si>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</si>
  <si>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</si>
  <si>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</si>
  <si>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</si>
  <si>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</si>
  <si>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</si>
  <si>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</si>
  <si>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</si>
  <si>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</si>
  <si>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</si>
  <si>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</si>
  <si>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</si>
  <si>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</si>
  <si>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</si>
  <si>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</si>
  <si>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</si>
  <si>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</si>
  <si>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</si>
  <si>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</si>
  <si>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</si>
  <si>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</si>
  <si>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</si>
  <si>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</si>
  <si>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</si>
  <si>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</si>
  <si>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</si>
  <si>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</si>
  <si>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</si>
  <si>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</si>
  <si>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</si>
  <si>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</si>
  <si>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</si>
  <si>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</si>
  <si>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</si>
  <si>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</si>
  <si>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</si>
  <si>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</si>
  <si>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</si>
  <si>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</si>
  <si>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</si>
  <si>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</si>
  <si>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</si>
  <si>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</si>
  <si>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</si>
  <si>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</si>
  <si>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</si>
  <si>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</si>
  <si>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</si>
  <si>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</si>
  <si>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</si>
  <si>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</si>
  <si>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</si>
  <si>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</si>
  <si>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</si>
  <si>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</si>
  <si>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</si>
  <si>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</si>
  <si>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</si>
  <si>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</si>
  <si>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</si>
  <si>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</si>
  <si>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</si>
  <si>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</si>
  <si>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</si>
  <si>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</si>
  <si>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</si>
  <si>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</si>
  <si>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</si>
  <si>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</si>
  <si>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</si>
  <si>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</si>
  <si>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</si>
  <si>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</si>
  <si>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</si>
  <si>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</si>
  <si>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</si>
  <si>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</si>
  <si>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</si>
  <si>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</si>
  <si>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</si>
  <si>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</si>
  <si>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</si>
  <si>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</si>
  <si>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</si>
  <si>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</si>
  <si>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</si>
  <si>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</si>
  <si>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</si>
  <si>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</si>
  <si>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</si>
  <si>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</si>
  <si>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</si>
  <si>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</si>
  <si>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</si>
  <si>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</si>
  <si>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</si>
  <si>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</si>
  <si>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</si>
  <si>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</si>
  <si>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</si>
  <si>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</si>
  <si>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</si>
  <si>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</si>
  <si>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</si>
  <si>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</si>
  <si>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</si>
  <si>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</si>
  <si>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</si>
  <si>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</si>
  <si>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</si>
  <si>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</si>
  <si>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</si>
  <si>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</si>
  <si>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</si>
  <si>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</si>
  <si>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</si>
  <si>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</si>
  <si>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</si>
  <si>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</si>
  <si>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</si>
  <si>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</si>
  <si>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</si>
  <si>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</si>
  <si>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</si>
  <si>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</si>
  <si>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</si>
  <si>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</si>
  <si>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</si>
  <si>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</si>
  <si>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</si>
  <si>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</si>
  <si>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</si>
  <si>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</si>
  <si>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</si>
  <si>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</si>
  <si>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</si>
  <si>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</si>
  <si>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</si>
  <si>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</si>
  <si>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</si>
  <si>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</si>
  <si>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</si>
  <si>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</si>
  <si>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</si>
  <si>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</si>
  <si>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</si>
  <si>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</si>
  <si>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</si>
  <si>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</si>
  <si>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</si>
  <si>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</si>
  <si>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</si>
  <si>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</si>
  <si>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</si>
  <si>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</si>
  <si>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</si>
  <si>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</si>
  <si>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</si>
  <si>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</si>
  <si>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</si>
  <si>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</si>
  <si>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</si>
  <si>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</si>
  <si>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</si>
  <si>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</si>
  <si>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</si>
  <si>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</si>
  <si>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</si>
  <si>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</si>
  <si>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</si>
  <si>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</si>
  <si>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</si>
  <si>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</si>
  <si>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</si>
  <si>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</si>
  <si>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</si>
  <si>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</si>
  <si>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</si>
  <si>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</si>
  <si>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</si>
  <si>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</si>
  <si>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</si>
  <si>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</si>
  <si>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</si>
  <si>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</si>
  <si>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</si>
  <si>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</si>
  <si>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</si>
  <si>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</si>
  <si>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</si>
  <si>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</si>
  <si>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</si>
  <si>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</si>
  <si>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</si>
  <si>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</si>
  <si>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</si>
  <si>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</si>
  <si>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</si>
  <si>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</si>
  <si>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</si>
  <si>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</si>
  <si>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</si>
  <si>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</si>
  <si>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</si>
  <si>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</si>
  <si>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</si>
  <si>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</si>
  <si>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</si>
  <si>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</si>
  <si>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</si>
  <si>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</si>
  <si>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</si>
  <si>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</si>
  <si>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</si>
  <si>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</si>
  <si>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</si>
  <si>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</si>
  <si>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</si>
  <si>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</si>
  <si>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</si>
  <si>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</si>
  <si>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</si>
  <si>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</si>
  <si>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</si>
  <si>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</si>
  <si>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</si>
  <si>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</si>
  <si>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</si>
  <si>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</si>
  <si>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</si>
  <si>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</si>
  <si>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</si>
  <si>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</si>
  <si>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</si>
  <si>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</si>
  <si>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</si>
  <si>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</si>
  <si>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</si>
  <si>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</si>
  <si>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</si>
  <si>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</si>
  <si>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</si>
  <si>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</si>
  <si>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</si>
  <si>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</si>
  <si>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</si>
  <si>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</si>
  <si>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</si>
  <si>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</si>
  <si>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</si>
  <si>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</si>
  <si>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</si>
  <si>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</si>
  <si>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</si>
  <si>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</si>
  <si>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</si>
  <si>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</si>
  <si>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</si>
  <si>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</si>
  <si>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</si>
  <si>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</si>
  <si>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</si>
  <si>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</si>
  <si>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</si>
  <si>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</si>
  <si>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</si>
  <si>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</si>
  <si>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</si>
  <si>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</si>
  <si>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</si>
  <si>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</si>
  <si>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</si>
  <si>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</si>
  <si>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</si>
  <si>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</si>
  <si>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</si>
  <si>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</si>
  <si>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</si>
  <si>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</si>
  <si>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</si>
  <si>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</si>
  <si>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</si>
  <si>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</si>
  <si>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</si>
  <si>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</si>
  <si>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</si>
  <si>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</si>
  <si>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</si>
  <si>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</si>
  <si>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</si>
  <si>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</si>
  <si>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</si>
  <si>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</si>
  <si>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</si>
  <si>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</si>
  <si>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</si>
  <si>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</si>
  <si>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</si>
  <si>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</si>
  <si>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</si>
  <si>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</si>
  <si>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</si>
  <si>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</si>
  <si>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</si>
  <si>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</si>
  <si>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</si>
  <si>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</si>
  <si>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</si>
  <si>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</si>
  <si>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</si>
  <si>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</si>
  <si>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</si>
  <si>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</si>
  <si>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</si>
  <si>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</si>
  <si>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</si>
  <si>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</si>
  <si>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</si>
  <si>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</si>
  <si>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</si>
  <si>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</si>
  <si>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</si>
  <si>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</si>
  <si>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</si>
  <si>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</si>
  <si>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</si>
  <si>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</si>
  <si>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</si>
  <si>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</si>
  <si>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</si>
  <si>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</si>
  <si>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</si>
  <si>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</si>
  <si>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</si>
  <si>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</si>
  <si>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</si>
  <si>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</si>
  <si>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</si>
  <si>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</si>
  <si>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</si>
  <si>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</si>
  <si>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</si>
  <si>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</si>
  <si>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</si>
  <si>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</si>
  <si>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</si>
  <si>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</si>
  <si>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</si>
  <si>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</si>
  <si>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</si>
  <si>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</si>
  <si>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</si>
  <si>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</si>
  <si>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</si>
  <si>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</si>
  <si>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</si>
  <si>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</si>
  <si>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</si>
  <si>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</si>
  <si>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</si>
  <si>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</si>
  <si>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</si>
  <si>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</si>
  <si>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</si>
  <si>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</si>
  <si>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</si>
  <si>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</si>
  <si>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</si>
  <si>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</si>
  <si>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</si>
  <si>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</si>
  <si>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</si>
  <si>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</si>
  <si>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</si>
  <si>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</si>
  <si>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</si>
  <si>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</si>
  <si>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</si>
  <si>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</si>
  <si>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</si>
  <si>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</si>
  <si>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</si>
  <si>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</si>
  <si>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</si>
  <si>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</si>
  <si>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</si>
  <si>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</si>
  <si>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</si>
  <si>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</si>
  <si>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</si>
  <si>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</si>
  <si>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</si>
  <si>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</si>
  <si>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</si>
  <si>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</si>
  <si>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</si>
  <si>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</si>
  <si>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</si>
  <si>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</si>
  <si>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</si>
  <si>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</si>
  <si>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</si>
  <si>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</si>
  <si>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</si>
  <si>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</si>
  <si>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</si>
  <si>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</si>
  <si>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</si>
  <si>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</si>
  <si>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</si>
  <si>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</si>
  <si>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</si>
  <si>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</si>
  <si>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</si>
  <si>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</si>
  <si>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</si>
  <si>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</si>
  <si>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</si>
  <si>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</si>
  <si>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</si>
  <si>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</si>
  <si>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</si>
  <si>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</si>
  <si>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</si>
  <si>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</si>
  <si>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</si>
  <si>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</si>
  <si>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</si>
  <si>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</si>
  <si>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</si>
  <si>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</si>
  <si>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</si>
  <si>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</si>
  <si>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</si>
  <si>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</si>
  <si>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</si>
  <si>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</si>
  <si>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</si>
  <si>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</si>
  <si>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</si>
  <si>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</si>
  <si>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</si>
  <si>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</si>
  <si>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</si>
  <si>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</si>
  <si>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</si>
  <si>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</si>
  <si>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</si>
  <si>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</si>
  <si>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</si>
  <si>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</si>
  <si>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</si>
  <si>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</si>
  <si>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</si>
  <si>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</si>
  <si>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</si>
  <si>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</si>
  <si>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</si>
  <si>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</si>
  <si>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</si>
  <si>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</si>
  <si>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</si>
  <si>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</si>
  <si>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</si>
  <si>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</si>
  <si>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</si>
  <si>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</si>
  <si>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</si>
  <si>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</si>
  <si>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</si>
  <si>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</si>
  <si>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</si>
  <si>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</si>
  <si>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</si>
  <si>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</si>
  <si>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</si>
  <si>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</si>
  <si>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</si>
  <si>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</si>
  <si>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</si>
  <si>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</si>
  <si>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</si>
  <si>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</si>
  <si>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</si>
  <si>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</si>
  <si>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</si>
  <si>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</si>
  <si>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</si>
  <si>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</si>
  <si>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</si>
  <si>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</si>
  <si>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</si>
  <si>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</si>
  <si>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</si>
  <si>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</si>
  <si>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</si>
  <si>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</si>
  <si>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</si>
  <si>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</si>
  <si>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</si>
  <si>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</si>
  <si>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</si>
  <si>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</si>
  <si>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</si>
  <si>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</si>
  <si>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</si>
  <si>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</si>
  <si>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</si>
  <si>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</si>
  <si>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</si>
  <si>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</si>
  <si>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</si>
  <si>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</si>
  <si>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</si>
  <si>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</si>
  <si>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</si>
  <si>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</si>
  <si>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</si>
  <si>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</si>
  <si>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</si>
  <si>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</si>
  <si>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</si>
  <si>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</si>
  <si>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</si>
  <si>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</si>
  <si>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</si>
  <si>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</si>
  <si>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</si>
  <si>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</si>
  <si>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</si>
  <si>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</si>
  <si>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</si>
  <si>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</si>
  <si>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</si>
  <si>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</si>
  <si>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</si>
  <si>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</si>
  <si>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</si>
  <si>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</si>
  <si>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</si>
  <si>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</si>
  <si>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</si>
  <si>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</si>
  <si>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</si>
  <si>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</si>
  <si>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</si>
  <si>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</si>
  <si>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</si>
  <si>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</si>
  <si>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</si>
  <si>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</si>
  <si>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</si>
  <si>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</si>
  <si>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</si>
  <si>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</si>
  <si>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</si>
  <si>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</si>
  <si>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</si>
  <si>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</si>
  <si>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</si>
  <si>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</si>
  <si>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</si>
  <si>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</si>
  <si>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</si>
  <si>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</si>
  <si>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</si>
  <si>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</si>
  <si>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</si>
  <si>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</si>
  <si>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</si>
  <si>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</si>
  <si>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</si>
  <si>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</si>
  <si>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</si>
  <si>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</si>
  <si>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</si>
  <si>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</si>
  <si>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</si>
  <si>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</si>
  <si>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</si>
  <si>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</si>
  <si>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</si>
  <si>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</si>
  <si>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</si>
  <si>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</si>
  <si>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</si>
  <si>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</si>
  <si>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</si>
  <si>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</si>
  <si>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</si>
  <si>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</si>
  <si>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</si>
  <si>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</si>
  <si>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</si>
  <si>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</si>
  <si>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</si>
  <si>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</si>
  <si>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</si>
  <si>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</si>
  <si>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</si>
  <si>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</si>
  <si>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</si>
  <si>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</si>
  <si>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</si>
  <si>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</si>
  <si>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</si>
  <si>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</si>
  <si>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</si>
  <si>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</si>
  <si>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</si>
  <si>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</si>
  <si>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</si>
  <si>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</si>
  <si>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</si>
  <si>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</si>
  <si>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</si>
  <si>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</si>
  <si>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</si>
  <si>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</si>
  <si>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</si>
  <si>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</si>
  <si>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</si>
  <si>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</si>
  <si>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</si>
  <si>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</si>
  <si>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</si>
  <si>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</si>
  <si>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</si>
  <si>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</si>
  <si>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</si>
  <si>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</si>
  <si>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</si>
  <si>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</si>
  <si>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</si>
  <si>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</si>
  <si>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</si>
  <si>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</si>
  <si>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</si>
  <si>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</si>
  <si>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</si>
  <si>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</si>
  <si>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</si>
  <si>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</si>
  <si>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</si>
  <si>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</si>
  <si>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</si>
  <si>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</si>
  <si>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</si>
  <si>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</si>
  <si>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</si>
  <si>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</si>
  <si>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</si>
  <si>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</si>
  <si>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</si>
  <si>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</si>
  <si>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</si>
  <si>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</si>
  <si>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</si>
  <si>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</si>
  <si>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</si>
  <si>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</si>
  <si>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</si>
  <si>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</si>
  <si>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</si>
  <si>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</si>
  <si>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</si>
  <si>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</si>
  <si>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</si>
  <si>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</si>
  <si>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</si>
  <si>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</si>
  <si>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</si>
  <si>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</si>
  <si>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</si>
  <si>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</si>
  <si>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</si>
  <si>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</si>
  <si>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</si>
  <si>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</si>
  <si>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</si>
  <si>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</si>
  <si>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</si>
  <si>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</si>
  <si>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</si>
  <si>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</si>
  <si>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</si>
  <si>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</si>
  <si>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</si>
  <si>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</si>
  <si>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</si>
  <si>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</si>
  <si>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</si>
  <si>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</si>
  <si>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</si>
  <si>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</si>
  <si>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</si>
  <si>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</si>
  <si>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</si>
  <si>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</si>
  <si>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</si>
  <si>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</si>
  <si>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</si>
  <si>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</si>
  <si>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</si>
  <si>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</si>
  <si>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</si>
  <si>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</si>
  <si>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</si>
  <si>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</si>
  <si>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</si>
  <si>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</si>
  <si>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</si>
  <si>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</si>
  <si>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</si>
  <si>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</si>
  <si>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</si>
  <si>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</si>
  <si>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</si>
  <si>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</si>
  <si>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</si>
  <si>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</si>
  <si>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</si>
  <si>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</si>
  <si>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</si>
  <si>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</si>
  <si>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</si>
  <si>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</si>
  <si>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</si>
  <si>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</si>
  <si>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</si>
  <si>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</si>
  <si>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</si>
  <si>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</si>
  <si>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</si>
  <si>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</si>
  <si>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</si>
  <si>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</si>
  <si>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</si>
  <si>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</si>
  <si>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</si>
  <si>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</si>
  <si>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</si>
  <si>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</si>
  <si>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</si>
  <si>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</si>
  <si>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</si>
  <si>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</si>
  <si>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</si>
  <si>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</si>
  <si>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</si>
  <si>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</si>
  <si>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</si>
  <si>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</si>
  <si>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</si>
  <si>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</si>
  <si>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</si>
  <si>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</si>
  <si>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</si>
  <si>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</si>
  <si>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</si>
  <si>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</si>
  <si>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</si>
  <si>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</si>
  <si>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</si>
  <si>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</si>
  <si>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</si>
  <si>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</si>
  <si>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</si>
  <si>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</si>
  <si>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</si>
  <si>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</si>
  <si>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</si>
  <si>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</si>
  <si>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</si>
  <si>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</si>
  <si>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</si>
  <si>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</si>
  <si>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</si>
  <si>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</si>
  <si>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</si>
  <si>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</si>
  <si>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</si>
  <si>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</si>
  <si>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</si>
  <si>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</si>
  <si>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</si>
  <si>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</si>
  <si>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</si>
  <si>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</si>
  <si>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</si>
  <si>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</si>
  <si>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</si>
  <si>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</si>
  <si>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</si>
  <si>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</si>
  <si>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</si>
  <si>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</si>
  <si>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</si>
  <si>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</si>
  <si>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</si>
  <si>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</si>
  <si>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</si>
  <si>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</si>
  <si>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</si>
  <si>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</si>
  <si>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</si>
  <si>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</si>
  <si>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</si>
  <si>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</si>
  <si>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</si>
  <si>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</si>
  <si>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</si>
  <si>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</si>
  <si>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</si>
  <si>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</si>
  <si>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</si>
  <si>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</si>
  <si>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</si>
  <si>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</si>
  <si>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</si>
  <si>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</si>
  <si>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</si>
  <si>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</si>
  <si>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</si>
  <si>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</si>
  <si>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</si>
  <si>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</si>
  <si>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</si>
  <si>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</si>
  <si>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</si>
  <si>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</si>
  <si>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</si>
  <si>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</si>
  <si>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</si>
  <si>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</si>
  <si>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</si>
  <si>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</si>
  <si>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</si>
  <si>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</si>
  <si>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</si>
  <si>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</si>
  <si>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</si>
  <si>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</si>
  <si>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</si>
  <si>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</si>
  <si>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</si>
  <si>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</si>
  <si>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</si>
  <si>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</si>
  <si>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</si>
  <si>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</si>
  <si>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</si>
  <si>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</si>
  <si>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</si>
  <si>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</si>
  <si>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</si>
  <si>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</si>
  <si>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</si>
  <si>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</si>
  <si>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</si>
  <si>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</si>
  <si>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</si>
  <si>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</si>
  <si>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</si>
  <si>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</si>
  <si>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</si>
  <si>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</si>
  <si>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</si>
  <si>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</si>
  <si>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</si>
  <si>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</si>
  <si>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</si>
  <si>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</si>
  <si>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</si>
  <si>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</si>
  <si>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</si>
  <si>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</si>
  <si>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</si>
  <si>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</si>
  <si>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</si>
  <si>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</si>
  <si>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</si>
  <si>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</si>
  <si>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</si>
  <si>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</si>
  <si>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</si>
  <si>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</si>
  <si>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</si>
  <si>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</si>
  <si>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</si>
  <si>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</si>
  <si>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</si>
  <si>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</si>
  <si>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</si>
  <si>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</si>
  <si>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</si>
  <si>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</si>
  <si>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</si>
  <si>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</si>
  <si>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</si>
  <si>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</si>
  <si>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</si>
  <si>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</si>
  <si>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</si>
  <si>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</si>
  <si>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</si>
  <si>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</si>
  <si>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</si>
  <si>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</si>
  <si>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</si>
  <si>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</si>
  <si>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</si>
  <si>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</si>
  <si>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</si>
  <si>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</si>
  <si>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</si>
  <si>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</si>
  <si>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</si>
  <si>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</si>
  <si>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</si>
  <si>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</si>
  <si>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</si>
  <si>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</si>
  <si>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</si>
  <si>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</si>
  <si>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</si>
  <si>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</si>
  <si>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</si>
  <si>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</si>
  <si>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</si>
  <si>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</si>
  <si>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</si>
  <si>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</si>
  <si>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</si>
  <si>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</si>
  <si>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</si>
  <si>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</si>
  <si>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</si>
  <si>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</si>
  <si>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</si>
  <si>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</si>
  <si>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</si>
  <si>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</si>
  <si>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</si>
  <si>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</si>
  <si>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</si>
  <si>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</si>
  <si>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</si>
  <si>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</si>
  <si>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</si>
  <si>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</si>
  <si>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</si>
  <si>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</si>
  <si>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</si>
  <si>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</si>
  <si>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</si>
  <si>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</si>
  <si>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</si>
  <si>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</si>
  <si>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</si>
  <si>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</si>
  <si>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</si>
  <si>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</si>
  <si>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</si>
  <si>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</si>
  <si>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</si>
  <si>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</si>
  <si>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</si>
  <si>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</si>
  <si>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</si>
  <si>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</si>
  <si>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</si>
  <si>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</si>
  <si>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</si>
  <si>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</si>
  <si>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</si>
  <si>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</si>
  <si>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</si>
  <si>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</si>
  <si>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</si>
  <si>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</si>
  <si>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</si>
  <si>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</si>
  <si>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</si>
  <si>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</si>
  <si>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</si>
  <si>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</si>
  <si>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</si>
  <si>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</si>
  <si>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</si>
  <si>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</si>
  <si>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</si>
  <si>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</si>
  <si>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</si>
  <si>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</si>
  <si>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</si>
  <si>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</si>
  <si>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</si>
  <si>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</si>
  <si>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</si>
  <si>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</si>
  <si>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</si>
  <si>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</si>
  <si>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</si>
  <si>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</si>
  <si>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</si>
  <si>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</si>
  <si>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</si>
  <si>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</si>
  <si>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</si>
  <si>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</si>
  <si>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</si>
  <si>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</si>
  <si>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</si>
  <si>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</si>
  <si>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</si>
  <si>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</si>
  <si>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</si>
  <si>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</si>
  <si>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</si>
  <si>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</si>
  <si>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</si>
  <si>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</si>
  <si>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</si>
  <si>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</si>
  <si>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</si>
  <si>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</si>
  <si>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</si>
  <si>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</si>
  <si>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</si>
  <si>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</si>
  <si>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</si>
  <si>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</si>
  <si>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</si>
  <si>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</si>
  <si>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</si>
  <si>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</si>
  <si>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</si>
  <si>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</si>
  <si>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</si>
  <si>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</si>
  <si>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</si>
  <si>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</si>
  <si>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</si>
  <si>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</si>
  <si>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</si>
  <si>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</si>
  <si>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</si>
  <si>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</si>
  <si>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</si>
  <si>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</si>
  <si>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</si>
  <si>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</si>
  <si>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</si>
  <si>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</si>
  <si>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</si>
  <si>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</si>
  <si>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</si>
  <si>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</si>
  <si>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</si>
  <si>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</si>
  <si>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</si>
  <si>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</si>
  <si>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</si>
  <si>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</si>
  <si>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</si>
  <si>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</si>
  <si>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</si>
  <si>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</si>
  <si>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</si>
  <si>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</si>
  <si>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</si>
  <si>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</si>
  <si>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</si>
  <si>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</si>
  <si>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</si>
  <si>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</si>
  <si>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</si>
  <si>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</si>
  <si>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</si>
  <si>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</si>
  <si>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</si>
  <si>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</si>
  <si>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</si>
  <si>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</si>
  <si>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</si>
  <si>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</si>
  <si>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</si>
  <si>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</si>
  <si>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</si>
  <si>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</si>
  <si>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</si>
  <si>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</si>
  <si>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</si>
  <si>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</si>
  <si>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</si>
  <si>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</si>
  <si>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</si>
  <si>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</si>
  <si>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</si>
  <si>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</si>
  <si>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</si>
  <si>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</si>
  <si>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</si>
  <si>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</si>
  <si>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</si>
  <si>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</si>
  <si>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</si>
  <si>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</si>
  <si>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</si>
  <si>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</si>
  <si>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</si>
  <si>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</si>
  <si>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</si>
  <si>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</si>
  <si>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</si>
  <si>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</si>
  <si>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</si>
  <si>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</si>
  <si>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</si>
  <si>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</si>
  <si>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</si>
  <si>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</si>
  <si>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</si>
  <si>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</si>
  <si>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</si>
  <si>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</si>
  <si>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</si>
  <si>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</si>
  <si>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</si>
  <si>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</si>
  <si>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</si>
  <si>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</si>
  <si>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</si>
  <si>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</si>
  <si>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</si>
  <si>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</si>
  <si>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</si>
  <si>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</si>
  <si>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</si>
  <si>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</si>
  <si>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</si>
  <si>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</si>
  <si>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</si>
  <si>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</si>
  <si>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</si>
  <si>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</si>
  <si>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</si>
  <si>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</si>
  <si>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</si>
  <si>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</si>
  <si>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</si>
  <si>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</si>
  <si>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</si>
  <si>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</si>
  <si>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</si>
  <si>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</si>
  <si>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</si>
  <si>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</si>
  <si>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</si>
  <si>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</si>
  <si>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</si>
  <si>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</si>
  <si>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</si>
  <si>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</si>
  <si>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</si>
  <si>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</si>
  <si>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</si>
  <si>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</si>
  <si>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</si>
  <si>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</si>
  <si>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</si>
  <si>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</si>
  <si>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</si>
  <si>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</si>
  <si>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</si>
  <si>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</si>
  <si>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</si>
  <si>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</si>
  <si>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</si>
  <si>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</si>
  <si>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</si>
  <si>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</si>
  <si>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</si>
  <si>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</si>
  <si>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</si>
  <si>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</si>
  <si>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</si>
  <si>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</si>
  <si>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</si>
  <si>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</si>
  <si>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</si>
  <si>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</si>
  <si>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</si>
  <si>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</si>
  <si>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</si>
  <si>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</si>
  <si>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</si>
  <si>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</si>
  <si>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</si>
  <si>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</si>
  <si>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</si>
  <si>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</si>
  <si>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</si>
  <si>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</si>
  <si>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</si>
  <si>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</si>
  <si>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</si>
  <si>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</si>
  <si>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</si>
  <si>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</si>
  <si>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</si>
  <si>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</si>
  <si>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</si>
  <si>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</si>
  <si>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</si>
  <si>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</si>
  <si>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</si>
  <si>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</si>
  <si>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</si>
  <si>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</si>
  <si>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</si>
  <si>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</si>
  <si>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</si>
  <si>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</si>
  <si>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</si>
  <si>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</si>
  <si>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</si>
  <si>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</si>
  <si>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</si>
  <si>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</si>
  <si>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</si>
  <si>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</si>
  <si>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</si>
  <si>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</si>
  <si>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</si>
  <si>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</si>
  <si>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</si>
  <si>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</si>
  <si>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</si>
  <si>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</si>
  <si>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</si>
  <si>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</si>
  <si>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</si>
  <si>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</si>
  <si>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</si>
  <si>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</si>
  <si>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</si>
  <si>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</si>
  <si>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</si>
  <si>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</si>
  <si>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</si>
  <si>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</si>
  <si>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</si>
  <si>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</si>
  <si>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</si>
  <si>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</si>
  <si>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</si>
  <si>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</si>
  <si>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</si>
  <si>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</si>
  <si>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</si>
  <si>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</si>
  <si>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</si>
  <si>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</si>
  <si>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</si>
  <si>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</si>
  <si>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</si>
  <si>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</si>
  <si>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</si>
  <si>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</si>
  <si>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</si>
  <si>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</si>
  <si>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</si>
  <si>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</si>
  <si>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</si>
  <si>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</si>
  <si>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</si>
  <si>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</si>
  <si>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</si>
  <si>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</si>
  <si>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</si>
  <si>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</si>
  <si>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</si>
  <si>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</si>
  <si>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</si>
  <si>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</si>
  <si>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</si>
  <si>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</si>
  <si>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</si>
  <si>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</si>
  <si>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</si>
  <si>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</si>
  <si>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</si>
  <si>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</si>
  <si>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</si>
  <si>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</si>
  <si>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</si>
  <si>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</si>
  <si>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</si>
  <si>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</si>
  <si>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</si>
  <si>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</si>
  <si>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</si>
  <si>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</si>
  <si>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</si>
  <si>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</si>
  <si>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</si>
  <si>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</si>
  <si>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</si>
  <si>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</si>
  <si>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</si>
  <si>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</si>
  <si>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</si>
  <si>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</si>
  <si>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</si>
  <si>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</si>
  <si>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</si>
  <si>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</si>
  <si>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</si>
  <si>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</si>
  <si>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</si>
  <si>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</si>
  <si>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</si>
  <si>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</si>
  <si>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</si>
  <si>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</si>
  <si>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</si>
  <si>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</si>
  <si>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</si>
  <si>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</si>
  <si>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</si>
  <si>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</si>
  <si>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</si>
  <si>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</si>
  <si>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</si>
  <si>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</si>
  <si>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</si>
  <si>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</si>
  <si>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</si>
  <si>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</si>
  <si>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</si>
  <si>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</si>
  <si>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</si>
  <si>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</si>
  <si>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</si>
  <si>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</si>
  <si>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</si>
  <si>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</si>
  <si>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</si>
  <si>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</si>
  <si>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</si>
  <si>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</si>
  <si>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</si>
  <si>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</si>
  <si>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</si>
  <si>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</si>
  <si>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</si>
  <si>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</si>
  <si>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</si>
  <si>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</si>
  <si>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</si>
  <si>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</si>
  <si>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</si>
  <si>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</si>
  <si>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</si>
  <si>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</si>
  <si>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</si>
  <si>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</si>
  <si>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</si>
  <si>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</si>
  <si>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</si>
  <si>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</si>
  <si>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</si>
  <si>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</si>
  <si>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</si>
  <si>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</si>
  <si>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</si>
  <si>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</si>
  <si>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</si>
  <si>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</si>
  <si>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</si>
  <si>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</si>
  <si>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</si>
  <si>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</si>
  <si>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</si>
  <si>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</si>
  <si>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</si>
  <si>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</si>
  <si>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</si>
  <si>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</si>
  <si>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</si>
  <si>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</si>
  <si>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</si>
  <si>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</si>
  <si>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</si>
  <si>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</si>
  <si>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</si>
  <si>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</si>
  <si>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</si>
  <si>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</si>
  <si>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</si>
  <si>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</si>
  <si>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</si>
  <si>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</si>
  <si>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</si>
  <si>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</si>
  <si>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</si>
  <si>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</si>
  <si>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</si>
  <si>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</si>
  <si>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</si>
  <si>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</si>
  <si>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</si>
  <si>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</si>
  <si>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</si>
  <si>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</si>
  <si>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</si>
  <si>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</si>
  <si>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</si>
  <si>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</si>
  <si>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</si>
  <si>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</si>
  <si>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</si>
  <si>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</si>
  <si>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</si>
  <si>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</si>
  <si>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</si>
  <si>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</si>
  <si>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</si>
  <si>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</si>
  <si>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</si>
  <si>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</si>
  <si>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</si>
  <si>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</si>
  <si>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</si>
  <si>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</si>
  <si>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</si>
  <si>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</si>
  <si>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</si>
  <si>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</si>
  <si>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</si>
  <si>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</si>
  <si>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</si>
  <si>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</si>
  <si>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</si>
  <si>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</si>
  <si>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</si>
  <si>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</si>
  <si>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</si>
  <si>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</si>
  <si>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</si>
  <si>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</si>
  <si>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</si>
  <si>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</si>
  <si>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</si>
  <si>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</si>
  <si>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</si>
  <si>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</si>
  <si>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</si>
  <si>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</si>
  <si>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</si>
  <si>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</si>
  <si>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</si>
  <si>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</si>
  <si>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</si>
  <si>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</si>
  <si>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</si>
  <si>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</si>
  <si>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</si>
  <si>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</si>
  <si>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</si>
  <si>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</si>
  <si>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</si>
  <si>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</si>
  <si>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</si>
  <si>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</si>
  <si>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</si>
  <si>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</si>
  <si>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</si>
  <si>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</si>
  <si>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</si>
  <si>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</si>
  <si>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</si>
  <si>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</si>
  <si>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</si>
  <si>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</si>
  <si>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</si>
  <si>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</si>
  <si>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</si>
  <si>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</si>
  <si>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</si>
  <si>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</si>
  <si>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</si>
  <si>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</si>
  <si>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</si>
  <si>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</si>
  <si>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</si>
  <si>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</si>
  <si>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</si>
  <si>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</si>
  <si>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</si>
  <si>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</si>
  <si>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</si>
  <si>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</si>
  <si>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</si>
  <si>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</si>
  <si>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</si>
  <si>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</si>
  <si>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</si>
  <si>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</si>
  <si>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</si>
  <si>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</si>
  <si>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</si>
  <si>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</si>
  <si>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</si>
  <si>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</si>
  <si>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</si>
  <si>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</si>
  <si>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</si>
  <si>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</si>
  <si>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</si>
  <si>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</si>
  <si>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</si>
  <si>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</si>
  <si>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</si>
  <si>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</si>
  <si>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</si>
  <si>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</si>
  <si>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</si>
  <si>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</si>
  <si>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</si>
  <si>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</si>
  <si>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</si>
  <si>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</si>
  <si>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</si>
  <si>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</si>
  <si>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</si>
  <si>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</si>
  <si>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</si>
  <si>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</si>
  <si>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</si>
  <si>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</si>
  <si>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</si>
  <si>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</si>
  <si>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</si>
  <si>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</si>
  <si>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</si>
  <si>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</si>
  <si>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</si>
  <si>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</si>
  <si>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</si>
  <si>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</si>
  <si>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</si>
  <si>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</si>
  <si>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</si>
  <si>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</si>
  <si>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</si>
  <si>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</si>
  <si>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</si>
  <si>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</si>
  <si>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</si>
  <si>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</si>
  <si>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</si>
  <si>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</si>
  <si>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</si>
  <si>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</si>
  <si>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</si>
  <si>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</si>
  <si>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</si>
  <si>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</si>
  <si>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</si>
  <si>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</si>
  <si>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</si>
  <si>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</si>
  <si>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</si>
  <si>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</si>
  <si>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</si>
  <si>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</si>
  <si>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</si>
  <si>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</si>
  <si>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</si>
  <si>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</si>
  <si>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</si>
  <si>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</si>
  <si>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</si>
  <si>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</si>
  <si>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</si>
  <si>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</si>
  <si>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</si>
  <si>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</si>
  <si>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</si>
  <si>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</si>
  <si>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</si>
  <si>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</si>
  <si>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</si>
  <si>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</si>
  <si>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</si>
  <si>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</si>
  <si>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</si>
  <si>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</si>
  <si>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</si>
  <si>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</si>
  <si>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</si>
  <si>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</si>
  <si>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</si>
  <si>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</si>
  <si>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</si>
  <si>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</si>
  <si>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</si>
  <si>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</si>
  <si>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</si>
  <si>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</si>
  <si>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</si>
  <si>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</si>
  <si>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</si>
  <si>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</si>
  <si>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</si>
  <si>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</si>
  <si>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</si>
  <si>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</si>
  <si>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</si>
  <si>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</si>
  <si>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</si>
  <si>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</si>
  <si>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</si>
  <si>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</si>
  <si>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</si>
  <si>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</si>
  <si>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</si>
  <si>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</si>
  <si>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</si>
  <si>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</si>
  <si>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</si>
  <si>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</si>
  <si>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</si>
  <si>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</si>
  <si>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</si>
  <si>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</si>
  <si>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</si>
  <si>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</si>
  <si>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</si>
  <si>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</si>
  <si>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</si>
  <si>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</si>
  <si>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</si>
  <si>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</si>
  <si>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</si>
  <si>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</si>
  <si>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</si>
  <si>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</si>
  <si>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</si>
  <si>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</si>
  <si>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</si>
  <si>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</si>
  <si>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</si>
  <si>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</si>
  <si>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</si>
  <si>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</si>
  <si>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</si>
  <si>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</si>
  <si>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</si>
  <si>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</si>
  <si>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</si>
  <si>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</si>
  <si>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</si>
  <si>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</si>
  <si>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</si>
  <si>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</si>
  <si>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</si>
  <si>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</si>
  <si>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</si>
  <si>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</si>
  <si>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</si>
  <si>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</si>
  <si>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</si>
  <si>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</si>
  <si>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</si>
  <si>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</si>
  <si>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</si>
  <si>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</si>
  <si>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</si>
  <si>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</si>
  <si>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</si>
  <si>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</si>
  <si>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</si>
  <si>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</si>
  <si>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</si>
  <si>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</si>
  <si>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</si>
  <si>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</si>
  <si>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</si>
  <si>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</si>
  <si>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</si>
  <si>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</si>
  <si>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</si>
  <si>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</si>
  <si>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</si>
  <si>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</si>
  <si>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</si>
  <si>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</si>
  <si>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</si>
  <si>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</si>
  <si>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</si>
  <si>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</si>
  <si>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</si>
  <si>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</si>
  <si>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</si>
  <si>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</si>
  <si>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</si>
  <si>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</si>
  <si>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</si>
  <si>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</si>
  <si>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</si>
  <si>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</si>
  <si>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</si>
  <si>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</si>
  <si>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</si>
  <si>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</si>
  <si>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</si>
  <si>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</si>
  <si>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</si>
  <si>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</si>
  <si>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</si>
  <si>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</si>
  <si>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</si>
  <si>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</si>
  <si>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</si>
  <si>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</si>
  <si>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</si>
  <si>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</si>
  <si>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</si>
  <si>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</si>
  <si>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</si>
  <si>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</si>
  <si>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</si>
  <si>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</si>
  <si>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</si>
  <si>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</si>
  <si>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</si>
  <si>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</si>
  <si>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</si>
  <si>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</si>
  <si>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</si>
  <si>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</si>
  <si>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</si>
  <si>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</si>
  <si>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</si>
  <si>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</si>
  <si>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</si>
  <si>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</si>
  <si>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</si>
  <si>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</si>
  <si>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</si>
  <si>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</si>
  <si>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</si>
  <si>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</si>
  <si>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</si>
  <si>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</si>
  <si>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</si>
  <si>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</si>
  <si>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</si>
  <si>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</si>
  <si>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</si>
  <si>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</si>
  <si>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</si>
  <si>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</si>
  <si>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</si>
  <si>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</si>
  <si>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</si>
  <si>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</si>
  <si>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</si>
  <si>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</si>
  <si>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</si>
  <si>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</si>
  <si>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</si>
  <si>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</si>
  <si>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</si>
  <si>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</si>
  <si>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</si>
  <si>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</si>
  <si>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</si>
  <si>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</si>
  <si>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</si>
  <si>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</si>
  <si>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</si>
  <si>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</si>
  <si>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</si>
  <si>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</si>
  <si>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</si>
  <si>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</si>
  <si>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</si>
  <si>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</si>
  <si>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</si>
  <si>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</si>
  <si>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</si>
  <si>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</si>
  <si>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</si>
  <si>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</si>
  <si>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</si>
  <si>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</si>
  <si>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</si>
  <si>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</si>
  <si>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</si>
  <si>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</si>
  <si>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</si>
  <si>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</si>
  <si>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</si>
  <si>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</si>
  <si>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</si>
  <si>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</si>
  <si>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</si>
  <si>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</si>
  <si>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</si>
  <si>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</si>
  <si>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</si>
  <si>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</si>
  <si>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</si>
  <si>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</si>
  <si>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</si>
  <si>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</si>
  <si>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</si>
  <si>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</si>
  <si>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</si>
  <si>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</si>
  <si>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</si>
  <si>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</si>
  <si>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</si>
  <si>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</si>
  <si>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</si>
  <si>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</si>
  <si>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</si>
  <si>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</si>
  <si>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</si>
  <si>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</si>
  <si>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</si>
  <si>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</si>
  <si>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</si>
  <si>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</si>
  <si>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</si>
  <si>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</si>
  <si>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</si>
  <si>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</si>
  <si>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</si>
  <si>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</si>
  <si>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</si>
  <si>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</si>
  <si>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</si>
  <si>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</si>
  <si>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</si>
  <si>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</si>
  <si>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</si>
  <si>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</si>
  <si>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</si>
  <si>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</si>
  <si>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</si>
  <si>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</si>
  <si>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</si>
  <si>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</si>
  <si>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</si>
  <si>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</si>
  <si>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</si>
  <si>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</si>
  <si>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</si>
  <si>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</si>
  <si>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</si>
  <si>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</si>
  <si>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</si>
  <si>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</si>
  <si>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</si>
  <si>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</si>
  <si>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</si>
  <si>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</si>
  <si>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</si>
  <si>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</si>
  <si>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</si>
  <si>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</si>
  <si>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</si>
  <si>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</si>
  <si>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</si>
  <si>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</si>
  <si>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</si>
  <si>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</si>
  <si>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</si>
  <si>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</si>
  <si>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</si>
  <si>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</si>
  <si>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</si>
  <si>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</si>
  <si>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</si>
  <si>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</si>
  <si>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</si>
  <si>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</si>
  <si>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</si>
  <si>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</si>
  <si>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</si>
  <si>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</si>
  <si>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</si>
  <si>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</si>
  <si>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</si>
  <si>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</si>
  <si>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</si>
  <si>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</si>
  <si>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</si>
  <si>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</si>
  <si>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</si>
  <si>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</si>
  <si>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</si>
  <si>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</si>
  <si>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</si>
  <si>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</si>
  <si>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</si>
  <si>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</si>
  <si>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</si>
  <si>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</si>
  <si>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</si>
  <si>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</si>
  <si>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</si>
  <si>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</si>
  <si>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</si>
  <si>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</si>
  <si>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</si>
  <si>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</si>
  <si>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</si>
  <si>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</si>
  <si>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</si>
  <si>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</si>
  <si>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</si>
  <si>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</si>
  <si>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</si>
  <si>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</si>
  <si>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</si>
  <si>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</si>
  <si>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</si>
  <si>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</si>
  <si>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</si>
  <si>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</si>
  <si>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</si>
  <si>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</si>
  <si>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</si>
  <si>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</si>
  <si>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</si>
  <si>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</si>
  <si>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</si>
  <si>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</si>
  <si>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</si>
  <si>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</si>
  <si>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</si>
  <si>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</si>
  <si>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</si>
  <si>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</si>
  <si>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</si>
  <si>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</si>
  <si>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</si>
  <si>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</si>
  <si>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</si>
  <si>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</si>
  <si>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</si>
  <si>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</si>
  <si>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</si>
  <si>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</si>
  <si>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</si>
  <si>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</si>
  <si>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</si>
  <si>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</si>
  <si>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</si>
  <si>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</si>
  <si>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</si>
  <si>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</si>
  <si>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</si>
  <si>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</si>
  <si>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</si>
  <si>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</si>
  <si>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</si>
  <si>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</si>
  <si>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</si>
  <si>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</si>
  <si>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</si>
  <si>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</si>
  <si>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</si>
  <si>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</si>
  <si>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</si>
  <si>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</si>
  <si>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</si>
  <si>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</si>
  <si>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</si>
  <si>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</si>
  <si>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</si>
  <si>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</si>
  <si>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</si>
  <si>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</si>
  <si>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</si>
  <si>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</si>
  <si>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</si>
  <si>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</si>
  <si>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</si>
  <si>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</si>
  <si>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</si>
  <si>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</si>
  <si>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</si>
  <si>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</si>
  <si>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</si>
  <si>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</si>
  <si>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</si>
  <si>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</si>
  <si>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</si>
  <si>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</si>
  <si>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</si>
  <si>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</si>
  <si>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</si>
  <si>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</si>
  <si>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</si>
  <si>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</si>
  <si>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</si>
  <si>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</si>
  <si>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</si>
  <si>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</si>
  <si>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</si>
  <si>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</si>
  <si>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</si>
  <si>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</si>
  <si>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</si>
  <si>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</si>
  <si>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</si>
  <si>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</si>
  <si>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</si>
  <si>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</si>
  <si>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</si>
  <si>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</si>
  <si>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</si>
  <si>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</si>
  <si>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</si>
  <si>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</si>
  <si>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</si>
  <si>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</si>
  <si>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</si>
  <si>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</si>
  <si>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</si>
  <si>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</si>
  <si>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</si>
  <si>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</si>
  <si>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</si>
  <si>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</si>
  <si>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</si>
  <si>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</si>
  <si>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</si>
  <si>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</si>
  <si>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</si>
  <si>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</si>
  <si>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</si>
  <si>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</si>
  <si>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</si>
  <si>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</si>
  <si>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</si>
  <si>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</si>
  <si>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</si>
  <si>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</si>
  <si>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</si>
  <si>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</si>
  <si>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</si>
  <si>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</si>
  <si>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</si>
  <si>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</si>
  <si>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</si>
  <si>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</si>
  <si>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</si>
  <si>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</si>
  <si>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</si>
  <si>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</si>
  <si>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</si>
  <si>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</si>
  <si>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</si>
  <si>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</si>
  <si>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</si>
  <si>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</si>
  <si>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</si>
  <si>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</si>
  <si>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</si>
  <si>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</si>
  <si>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</si>
  <si>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</si>
  <si>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</si>
  <si>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</si>
  <si>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</si>
  <si>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</si>
  <si>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</si>
  <si>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</si>
  <si>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</si>
  <si>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</si>
  <si>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</si>
  <si>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</si>
  <si>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</si>
  <si>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</si>
  <si>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</si>
  <si>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</si>
  <si>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</si>
  <si>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</si>
  <si>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</si>
  <si>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</si>
  <si>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</si>
  <si>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</si>
  <si>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</si>
  <si>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</si>
  <si>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</si>
  <si>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</si>
  <si>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</si>
  <si>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</si>
  <si>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</si>
  <si>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</si>
  <si>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</si>
  <si>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</si>
  <si>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</si>
  <si>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</si>
  <si>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</si>
  <si>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</si>
  <si>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</si>
  <si>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</si>
  <si>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</si>
  <si>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</si>
  <si>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</si>
  <si>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</si>
  <si>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</si>
  <si>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</si>
  <si>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</si>
  <si>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</si>
  <si>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</si>
  <si>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</si>
  <si>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</si>
  <si>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</si>
  <si>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</si>
  <si>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</si>
  <si>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</si>
  <si>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</si>
  <si>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</si>
  <si>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</si>
  <si>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</si>
  <si>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</si>
  <si>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</si>
  <si>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</si>
  <si>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</si>
  <si>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</si>
  <si>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</si>
  <si>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</si>
  <si>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</si>
  <si>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</si>
  <si>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</si>
  <si>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</si>
  <si>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</si>
  <si>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</si>
  <si>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</si>
  <si>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</si>
  <si>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</si>
  <si>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</si>
  <si>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</si>
  <si>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</si>
  <si>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</si>
  <si>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</si>
  <si>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</si>
  <si>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</si>
  <si>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</si>
  <si>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</si>
  <si>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</si>
  <si>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</si>
  <si>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</si>
  <si>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</si>
  <si>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</si>
  <si>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</si>
  <si>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</si>
  <si>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</si>
  <si>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</si>
  <si>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</si>
  <si>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</si>
  <si>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</si>
  <si>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</si>
  <si>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</si>
  <si>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</si>
  <si>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</si>
  <si>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</si>
  <si>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</si>
  <si>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</si>
  <si>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</si>
  <si>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</si>
  <si>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</si>
  <si>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</si>
  <si>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</si>
  <si>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</si>
  <si>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</si>
  <si>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</si>
  <si>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</si>
  <si>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</si>
  <si>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</si>
  <si>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</si>
  <si>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</si>
  <si>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</si>
  <si>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</si>
  <si>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</si>
  <si>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</si>
  <si>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</si>
  <si>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</si>
  <si>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</si>
  <si>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</si>
  <si>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</si>
  <si>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</si>
  <si>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</si>
  <si>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</si>
  <si>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</si>
  <si>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</si>
  <si>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</si>
  <si>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</si>
  <si>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</si>
  <si>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</si>
  <si>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</si>
  <si>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</si>
  <si>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</si>
  <si>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</si>
  <si>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</si>
  <si>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</si>
  <si>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</si>
  <si>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</si>
  <si>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</si>
  <si>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</si>
  <si>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</si>
  <si>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</si>
  <si>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</si>
  <si>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</si>
  <si>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</si>
  <si>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</si>
  <si>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</si>
  <si>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</si>
  <si>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</si>
  <si>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</si>
  <si>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</si>
  <si>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</si>
  <si>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</si>
  <si>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</si>
  <si>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</si>
  <si>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</si>
  <si>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</si>
  <si>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</si>
  <si>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</si>
  <si>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</si>
  <si>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</si>
  <si>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</si>
  <si>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</si>
  <si>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</si>
  <si>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</si>
  <si>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</si>
  <si>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</si>
  <si>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</si>
  <si>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</si>
  <si>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</si>
  <si>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</si>
  <si>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</si>
  <si>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</si>
  <si>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</si>
  <si>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</si>
  <si>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</si>
  <si>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</si>
  <si>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</si>
  <si>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</si>
  <si>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</si>
  <si>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</si>
  <si>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</si>
  <si>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</si>
  <si>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</si>
  <si>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</si>
  <si>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</si>
  <si>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</si>
  <si>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</si>
  <si>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</si>
  <si>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</si>
  <si>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</si>
  <si>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</si>
  <si>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</si>
  <si>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</si>
  <si>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</si>
  <si>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</si>
  <si>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</si>
  <si>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</si>
  <si>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</si>
  <si>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</si>
  <si>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</si>
  <si>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</si>
  <si>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</si>
  <si>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</si>
  <si>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</si>
  <si>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</si>
  <si>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</si>
  <si>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</si>
  <si>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</si>
  <si>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</si>
  <si>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</si>
  <si>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</si>
  <si>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</si>
  <si>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</si>
  <si>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</si>
  <si>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</si>
  <si>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</si>
  <si>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</si>
  <si>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</si>
  <si>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</si>
  <si>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</si>
  <si>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</si>
  <si>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</si>
  <si>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</si>
  <si>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</si>
  <si>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</si>
  <si>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</si>
  <si>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</si>
  <si>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</si>
  <si>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</si>
  <si>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</si>
  <si>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</si>
  <si>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</si>
  <si>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</si>
  <si>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</si>
  <si>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</si>
  <si>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</si>
  <si>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</si>
  <si>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</si>
  <si>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</si>
  <si>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</si>
  <si>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</si>
  <si>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</si>
  <si>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</si>
  <si>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</si>
  <si>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</si>
  <si>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</si>
  <si>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</si>
  <si>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</si>
  <si>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</si>
  <si>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</si>
  <si>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</si>
  <si>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</si>
  <si>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</si>
  <si>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</si>
  <si>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</si>
  <si>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</si>
  <si>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</si>
  <si>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</si>
  <si>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</si>
  <si>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</si>
  <si>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</si>
  <si>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</si>
  <si>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</si>
  <si>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</si>
  <si>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</si>
  <si>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</si>
  <si>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</si>
  <si>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</si>
  <si>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</si>
  <si>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</si>
  <si>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</si>
  <si>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</si>
  <si>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</si>
  <si>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</si>
  <si>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</si>
  <si>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</si>
  <si>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</si>
  <si>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</si>
  <si>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</si>
  <si>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</si>
  <si>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</si>
  <si>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</si>
  <si>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</si>
  <si>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</si>
  <si>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</si>
  <si>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</si>
  <si>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</si>
  <si>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</si>
  <si>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</si>
  <si>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</si>
  <si>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</si>
  <si>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</si>
  <si>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</si>
  <si>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</si>
  <si>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</si>
  <si>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</si>
  <si>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</si>
  <si>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</si>
  <si>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</si>
  <si>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</si>
  <si>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</si>
  <si>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</si>
  <si>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</si>
  <si>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</si>
  <si>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</si>
  <si>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</si>
  <si>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</si>
  <si>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</si>
  <si>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</si>
  <si>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</si>
  <si>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</si>
  <si>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</si>
  <si>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</si>
  <si>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</si>
  <si>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</si>
  <si>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</si>
  <si>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</si>
  <si>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</si>
  <si>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</si>
  <si>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</si>
  <si>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</si>
  <si>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</si>
  <si>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</si>
  <si>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</si>
  <si>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</si>
  <si>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</si>
  <si>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</si>
  <si>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</si>
  <si>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</si>
  <si>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</si>
  <si>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</si>
  <si>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</si>
  <si>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</si>
  <si>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</si>
  <si>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</si>
  <si>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</si>
  <si>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</si>
  <si>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</si>
  <si>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</si>
  <si>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</si>
  <si>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</si>
  <si>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</si>
  <si>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</si>
  <si>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</si>
  <si>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</si>
  <si>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</si>
  <si>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</si>
  <si>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</si>
  <si>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</si>
  <si>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</si>
  <si>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</si>
  <si>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</si>
  <si>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</si>
  <si>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</si>
  <si>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</si>
  <si>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</si>
  <si>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</si>
  <si>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</si>
  <si>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</si>
  <si>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</si>
  <si>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</si>
  <si>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</si>
  <si>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</si>
  <si>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</si>
  <si>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</si>
  <si>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</si>
  <si>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</si>
  <si>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</si>
  <si>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</si>
  <si>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</si>
  <si>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</si>
  <si>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</si>
  <si>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</si>
  <si>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</si>
  <si>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</si>
  <si>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</si>
  <si>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</si>
  <si>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</si>
  <si>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</si>
  <si>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</si>
  <si>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</si>
  <si>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</si>
  <si>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</si>
  <si>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</si>
  <si>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</si>
  <si>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</si>
  <si>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</si>
  <si>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</si>
  <si>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</si>
  <si>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</si>
  <si>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</si>
  <si>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</si>
  <si>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</si>
  <si>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</si>
  <si>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</si>
  <si>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</si>
  <si>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</si>
  <si>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</si>
  <si>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</si>
  <si>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</si>
  <si>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</si>
  <si>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</si>
  <si>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</si>
  <si>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</si>
  <si>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</si>
  <si>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</si>
  <si>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</si>
  <si>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</si>
  <si>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</si>
  <si>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</si>
  <si>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</si>
  <si>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</si>
  <si>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</si>
  <si>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</si>
  <si>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</si>
  <si>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</si>
  <si>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</si>
  <si>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</si>
  <si>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</si>
  <si>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</si>
  <si>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</si>
  <si>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</si>
  <si>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</si>
  <si>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</si>
  <si>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</si>
  <si>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</si>
  <si>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</si>
  <si>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</si>
  <si>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</si>
  <si>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</si>
  <si>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</si>
  <si>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</si>
  <si>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</si>
  <si>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</si>
  <si>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</si>
  <si>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</si>
  <si>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</si>
  <si>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</si>
  <si>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</si>
  <si>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</si>
  <si>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</si>
  <si>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</si>
  <si>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</si>
  <si>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</si>
  <si>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</si>
  <si>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</si>
  <si>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</si>
  <si>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</si>
  <si>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</si>
  <si>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</si>
  <si>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</si>
  <si>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</si>
  <si>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</si>
  <si>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</si>
  <si>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</si>
  <si>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</si>
  <si>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</si>
  <si>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</si>
  <si>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</si>
  <si>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</si>
  <si>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</si>
  <si>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</si>
  <si>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</si>
  <si>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</si>
  <si>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</si>
  <si>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</si>
  <si>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</si>
  <si>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</si>
  <si>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</si>
  <si>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</si>
  <si>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</si>
  <si>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</si>
  <si>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</si>
  <si>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</si>
  <si>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</si>
  <si>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</si>
  <si>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</si>
  <si>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</si>
  <si>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</si>
  <si>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</si>
  <si>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</si>
  <si>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</si>
  <si>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</si>
  <si>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</si>
  <si>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</si>
  <si>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</si>
  <si>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</si>
  <si>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</si>
  <si>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</si>
  <si>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</si>
  <si>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</si>
  <si>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</si>
  <si>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</si>
  <si>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</si>
  <si>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</si>
  <si>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</si>
  <si>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</si>
  <si>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</si>
  <si>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</si>
  <si>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</si>
  <si>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</si>
  <si>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</si>
  <si>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</si>
  <si>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</si>
  <si>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</si>
  <si>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</si>
  <si>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</si>
  <si>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</si>
  <si>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</si>
  <si>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</si>
  <si>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</si>
  <si>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</si>
  <si>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</si>
  <si>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</si>
  <si>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</si>
  <si>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</si>
  <si>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</si>
  <si>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</si>
  <si>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</si>
  <si>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</si>
  <si>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</si>
  <si>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</si>
  <si>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</si>
  <si>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</si>
  <si>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</si>
  <si>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</si>
  <si>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</si>
  <si>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</si>
  <si>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</si>
  <si>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</si>
  <si>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</si>
  <si>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</si>
  <si>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</si>
  <si>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</si>
  <si>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</si>
  <si>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</si>
  <si>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</si>
  <si>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</si>
  <si>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</si>
  <si>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</si>
  <si>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</si>
  <si>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</si>
  <si>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</si>
  <si>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</si>
  <si>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</si>
  <si>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</si>
  <si>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</si>
  <si>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</si>
  <si>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</si>
  <si>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</si>
  <si>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</si>
  <si>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</si>
  <si>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</si>
  <si>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</si>
  <si>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</si>
  <si>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</si>
  <si>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</si>
  <si>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</si>
  <si>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</si>
  <si>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</si>
  <si>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</si>
  <si>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</si>
  <si>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</si>
  <si>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</si>
  <si>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</si>
  <si>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</si>
  <si>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</si>
  <si>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</si>
  <si>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</si>
  <si>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</si>
  <si>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</si>
  <si>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</si>
  <si>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</si>
  <si>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</si>
  <si>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</si>
  <si>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</si>
  <si>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</si>
  <si>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</si>
  <si>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</si>
  <si>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</si>
  <si>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</si>
  <si>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</si>
  <si>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</si>
  <si>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</si>
  <si>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</si>
  <si>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</si>
  <si>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</si>
  <si>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</si>
  <si>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</si>
  <si>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</si>
  <si>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</si>
  <si>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</si>
  <si>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</si>
  <si>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</si>
  <si>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</si>
  <si>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</si>
  <si>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</si>
  <si>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</si>
  <si>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</si>
  <si>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</si>
  <si>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</si>
  <si>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</si>
  <si>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</si>
  <si>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</si>
  <si>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</si>
  <si>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</si>
  <si>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</si>
  <si>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</si>
  <si>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</si>
  <si>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</si>
  <si>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</si>
  <si>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</si>
  <si>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</si>
  <si>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</si>
  <si>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</si>
  <si>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</si>
  <si>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</si>
  <si>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</si>
  <si>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</si>
  <si>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</si>
  <si>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</si>
  <si>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</si>
  <si>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</si>
  <si>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</si>
  <si>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</si>
  <si>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</si>
  <si>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</si>
  <si>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</si>
  <si>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</si>
  <si>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</si>
  <si>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</si>
  <si>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</si>
  <si>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</si>
  <si>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</si>
  <si>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</si>
  <si>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</si>
  <si>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</si>
  <si>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</si>
  <si>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</si>
  <si>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</si>
  <si>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</si>
  <si>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</si>
  <si>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</si>
  <si>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</si>
  <si>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</si>
  <si>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</si>
  <si>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</si>
  <si>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</si>
  <si>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</si>
  <si>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</si>
  <si>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</si>
  <si>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</si>
  <si>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</si>
  <si>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</si>
  <si>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</si>
  <si>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</si>
  <si>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</si>
  <si>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</si>
  <si>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</si>
  <si>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</si>
  <si>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</si>
  <si>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</si>
  <si>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</si>
  <si>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</si>
  <si>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</si>
  <si>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</si>
  <si>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</si>
  <si>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</si>
  <si>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</si>
  <si>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</si>
  <si>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</si>
  <si>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</si>
  <si>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</si>
  <si>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</si>
  <si>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</si>
  <si>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</si>
  <si>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</si>
  <si>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</si>
  <si>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</si>
  <si>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</si>
  <si>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</si>
  <si>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</si>
  <si>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</si>
  <si>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</si>
  <si>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</si>
  <si>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</si>
  <si>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</si>
  <si>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</si>
  <si>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</si>
  <si>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</si>
  <si>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</si>
  <si>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</si>
  <si>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</si>
  <si>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</si>
  <si>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</si>
  <si>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</si>
  <si>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</si>
  <si>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</si>
  <si>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</si>
  <si>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</si>
  <si>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</si>
  <si>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</si>
  <si>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</si>
  <si>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</si>
  <si>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</si>
  <si>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</si>
  <si>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</si>
  <si>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</si>
  <si>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</si>
  <si>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</si>
  <si>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</si>
  <si>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</si>
  <si>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</si>
  <si>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</si>
  <si>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</si>
  <si>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</si>
  <si>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</si>
  <si>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</si>
  <si>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</si>
  <si>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</si>
  <si>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</si>
  <si>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</si>
  <si>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</si>
  <si>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</si>
  <si>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</si>
  <si>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</si>
  <si>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</si>
  <si>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</si>
  <si>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</si>
  <si>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</si>
  <si>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</si>
  <si>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</si>
  <si>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</si>
  <si>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</si>
  <si>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</si>
  <si>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</si>
  <si>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</si>
  <si>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</si>
  <si>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</si>
  <si>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</si>
  <si>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</si>
  <si>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</si>
  <si>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</si>
  <si>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</si>
  <si>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</si>
  <si>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</si>
  <si>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</si>
  <si>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</si>
  <si>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</si>
  <si>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</si>
  <si>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</si>
  <si>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</si>
  <si>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</si>
  <si>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</si>
  <si>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</si>
  <si>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</si>
  <si>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</si>
  <si>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</si>
  <si>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</si>
  <si>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</si>
  <si>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</si>
  <si>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</si>
  <si>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</si>
  <si>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</si>
  <si>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</si>
  <si>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</si>
  <si>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</si>
  <si>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</si>
  <si>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</si>
  <si>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</si>
  <si>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</si>
  <si>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</si>
  <si>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</si>
  <si>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</si>
  <si>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</si>
  <si>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</si>
  <si>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</si>
  <si>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</si>
  <si>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</si>
  <si>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</si>
  <si>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</si>
  <si>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</si>
  <si>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</si>
  <si>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</si>
  <si>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</si>
  <si>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</si>
  <si>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</si>
  <si>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</si>
  <si>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</si>
  <si>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</si>
  <si>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</si>
  <si>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</si>
  <si>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</si>
  <si>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</si>
  <si>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</si>
  <si>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</si>
  <si>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</si>
  <si>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</si>
  <si>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</si>
  <si>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</si>
  <si>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</si>
  <si>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</si>
  <si>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</si>
  <si>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</si>
  <si>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</si>
  <si>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</si>
  <si>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</si>
  <si>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</si>
  <si>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</si>
  <si>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</si>
  <si>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</si>
  <si>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</si>
  <si>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</si>
  <si>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</si>
  <si>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</si>
  <si>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</si>
  <si>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</si>
  <si>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</si>
  <si>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</si>
  <si>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</si>
  <si>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</si>
  <si>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</si>
  <si>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</si>
  <si>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</si>
  <si>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</si>
  <si>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</si>
  <si>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</si>
  <si>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</si>
  <si>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</si>
  <si>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</si>
  <si>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</si>
  <si>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</si>
  <si>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</si>
  <si>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</si>
  <si>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</si>
  <si>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</si>
  <si>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</si>
  <si>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</si>
  <si>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</si>
  <si>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</si>
  <si>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</si>
  <si>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</si>
  <si>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</si>
  <si>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</si>
  <si>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</si>
  <si>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</si>
  <si>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</si>
  <si>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</si>
  <si>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</si>
  <si>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</si>
  <si>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</si>
  <si>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</si>
  <si>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</si>
  <si>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</si>
  <si>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</si>
  <si>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</si>
  <si>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</si>
  <si>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</si>
  <si>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</si>
  <si>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</si>
  <si>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</si>
  <si>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</si>
  <si>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</si>
  <si>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</si>
  <si>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</si>
  <si>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</si>
  <si>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</si>
  <si>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</si>
  <si>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</si>
  <si>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</si>
  <si>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</si>
  <si>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</si>
  <si>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</si>
  <si>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</si>
  <si>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</si>
  <si>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</si>
  <si>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</si>
  <si>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</si>
  <si>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</si>
  <si>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</si>
  <si>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</si>
  <si>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</si>
  <si>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</si>
  <si>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</si>
  <si>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</si>
  <si>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</si>
  <si>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</si>
  <si>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</si>
  <si>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</si>
  <si>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</si>
  <si>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</si>
  <si>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</si>
  <si>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</si>
  <si>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</si>
  <si>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</si>
  <si>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</si>
  <si>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</si>
  <si>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</si>
  <si>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</si>
  <si>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</si>
  <si>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</si>
  <si>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</si>
  <si>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</si>
  <si>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</si>
  <si>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</si>
  <si>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</si>
  <si>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</si>
  <si>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</si>
  <si>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</si>
  <si>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</si>
  <si>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</si>
  <si>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</si>
  <si>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</si>
  <si>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</si>
  <si>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</si>
  <si>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</si>
  <si>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</si>
  <si>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</si>
  <si>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</si>
  <si>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</si>
  <si>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</si>
  <si>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</si>
  <si>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</si>
  <si>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</si>
  <si>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</si>
  <si>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</si>
  <si>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</si>
  <si>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</si>
  <si>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</si>
  <si>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</si>
  <si>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</si>
  <si>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</si>
  <si>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</si>
  <si>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</si>
  <si>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</si>
  <si>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</si>
  <si>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</si>
  <si>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</si>
  <si>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</si>
  <si>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</si>
  <si>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</si>
  <si>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</si>
  <si>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</si>
  <si>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</si>
  <si>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</si>
  <si>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</si>
  <si>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</si>
  <si>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</si>
  <si>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</si>
  <si>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</si>
  <si>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</si>
  <si>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</si>
  <si>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</si>
  <si>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</si>
  <si>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</si>
  <si>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</si>
  <si>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</si>
  <si>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</si>
  <si>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</si>
  <si>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</si>
  <si>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</si>
  <si>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</si>
  <si>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</si>
  <si>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</si>
  <si>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</si>
  <si>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</si>
  <si>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</si>
  <si>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</si>
  <si>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</si>
  <si>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</si>
  <si>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</si>
  <si>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</si>
  <si>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</si>
  <si>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</si>
  <si>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</si>
  <si>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</si>
  <si>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</si>
  <si>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</si>
  <si>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</si>
  <si>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</si>
  <si>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</si>
  <si>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</si>
  <si>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</si>
  <si>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</si>
  <si>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</si>
  <si>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</si>
  <si>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</si>
  <si>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</si>
  <si>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</si>
  <si>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</si>
  <si>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</si>
  <si>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</si>
  <si>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</si>
  <si>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</si>
  <si>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</si>
  <si>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</si>
  <si>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</si>
  <si>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</si>
  <si>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</si>
  <si>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</si>
  <si>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</si>
  <si>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</si>
  <si>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</si>
  <si>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</si>
  <si>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</si>
  <si>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</si>
  <si>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</si>
  <si>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</si>
  <si>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</si>
  <si>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</si>
  <si>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</si>
  <si>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</si>
  <si>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</si>
  <si>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</si>
  <si>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</si>
  <si>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</si>
  <si>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</si>
  <si>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</si>
  <si>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</si>
  <si>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</si>
  <si>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</si>
  <si>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</si>
  <si>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</si>
  <si>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</si>
  <si>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</si>
  <si>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</si>
  <si>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</si>
  <si>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</si>
  <si>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</si>
  <si>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</si>
  <si>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</si>
  <si>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</si>
  <si>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</si>
  <si>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</si>
  <si>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</si>
  <si>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</si>
  <si>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</si>
  <si>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</si>
  <si>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</si>
  <si>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</si>
  <si>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</si>
  <si>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</si>
  <si>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</si>
  <si>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</si>
  <si>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</si>
  <si>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</si>
  <si>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</si>
  <si>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</si>
  <si>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</si>
  <si>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</si>
  <si>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</si>
  <si>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</si>
  <si>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</si>
  <si>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</si>
  <si>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</si>
  <si>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</si>
  <si>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</si>
  <si>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</si>
  <si>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</si>
  <si>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</si>
  <si>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</si>
  <si>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</si>
  <si>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</si>
  <si>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</si>
  <si>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</si>
  <si>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</si>
  <si>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</si>
  <si>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</si>
  <si>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</si>
  <si>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</si>
  <si>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</si>
  <si>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</si>
  <si>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</si>
  <si>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</si>
  <si>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</si>
  <si>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</si>
  <si>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</si>
  <si>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</si>
  <si>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</si>
  <si>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</si>
  <si>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</si>
  <si>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</si>
  <si>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</si>
  <si>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</si>
  <si>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</si>
  <si>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</si>
  <si>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</si>
  <si>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</si>
  <si>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</si>
  <si>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</si>
  <si>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</si>
  <si>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</si>
  <si>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</si>
  <si>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</si>
  <si>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</si>
  <si>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</si>
  <si>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</si>
  <si>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</si>
  <si>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</si>
  <si>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</si>
  <si>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</si>
  <si>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</si>
  <si>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</si>
  <si>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</si>
  <si>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</si>
  <si>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</si>
  <si>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</si>
  <si>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</si>
  <si>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</si>
  <si>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</si>
  <si>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</si>
  <si>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</si>
  <si>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</si>
  <si>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</si>
  <si>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</si>
  <si>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</si>
  <si>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</si>
  <si>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</si>
  <si>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</si>
  <si>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</si>
  <si>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</si>
  <si>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</si>
  <si>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</si>
  <si>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</si>
  <si>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</si>
  <si>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</si>
  <si>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</si>
  <si>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</si>
  <si>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</si>
  <si>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</si>
  <si>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</si>
  <si>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</si>
  <si>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</si>
  <si>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</si>
  <si>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</si>
  <si>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</si>
  <si>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</si>
  <si>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</si>
  <si>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</si>
  <si>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</si>
  <si>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</si>
  <si>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</si>
  <si>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</si>
  <si>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</si>
  <si>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</si>
  <si>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</si>
  <si>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</si>
  <si>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</si>
  <si>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</si>
  <si>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</si>
  <si>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</si>
  <si>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</si>
  <si>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</si>
  <si>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</si>
  <si>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</si>
  <si>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</si>
  <si>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</si>
  <si>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</si>
  <si>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</si>
  <si>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</si>
  <si>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</si>
  <si>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</si>
  <si>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</si>
  <si>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</si>
  <si>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</si>
  <si>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</si>
  <si>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</si>
  <si>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</si>
  <si>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</si>
  <si>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</si>
  <si>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</si>
  <si>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</si>
  <si>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</si>
  <si>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</si>
  <si>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</si>
  <si>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</si>
  <si>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</si>
  <si>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</si>
  <si>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</si>
  <si>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</si>
  <si>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</si>
  <si>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</si>
  <si>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</si>
  <si>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</si>
  <si>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</si>
  <si>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</si>
  <si>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</si>
  <si>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</si>
  <si>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</si>
  <si>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</si>
  <si>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</si>
  <si>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</si>
  <si>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</si>
  <si>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</si>
  <si>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</si>
  <si>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</si>
  <si>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</si>
  <si>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</si>
  <si>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</si>
  <si>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</si>
  <si>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</si>
  <si>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</si>
  <si>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</si>
  <si>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</si>
  <si>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</si>
  <si>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</si>
  <si>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</si>
  <si>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</si>
  <si>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</si>
  <si>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</si>
  <si>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</si>
  <si>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</si>
  <si>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</si>
  <si>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</si>
  <si>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</si>
  <si>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</si>
  <si>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</si>
  <si>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</si>
  <si>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</si>
  <si>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</si>
  <si>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</si>
  <si>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</si>
  <si>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</si>
  <si>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</si>
  <si>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</si>
  <si>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</si>
  <si>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</si>
  <si>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</si>
  <si>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</si>
  <si>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</si>
  <si>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</si>
  <si>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</si>
  <si>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</si>
  <si>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</si>
  <si>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</si>
  <si>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</si>
  <si>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</si>
  <si>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</si>
  <si>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</si>
  <si>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</si>
  <si>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</si>
  <si>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</si>
  <si>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</si>
  <si>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</si>
  <si>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</si>
  <si>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</si>
  <si>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</si>
  <si>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</si>
  <si>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</si>
  <si>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</si>
  <si>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</si>
  <si>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</si>
  <si>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</si>
  <si>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</si>
  <si>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</si>
  <si>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</si>
  <si>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</si>
  <si>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</si>
  <si>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</si>
  <si>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</si>
  <si>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</si>
  <si>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</si>
  <si>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</si>
  <si>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</si>
  <si>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</si>
  <si>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</si>
  <si>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</si>
  <si>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</si>
  <si>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</si>
  <si>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</si>
  <si>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</si>
  <si>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</si>
  <si>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</si>
  <si>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</si>
  <si>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</si>
  <si>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</si>
  <si>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</si>
  <si>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</si>
  <si>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</si>
  <si>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</si>
  <si>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</si>
  <si>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</si>
  <si>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</si>
  <si>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</si>
  <si>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</si>
  <si>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</si>
  <si>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</si>
  <si>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</si>
  <si>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</si>
  <si>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</si>
  <si>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</si>
  <si>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</si>
  <si>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</si>
  <si>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</si>
  <si>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</si>
  <si>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</si>
  <si>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</si>
  <si>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</si>
  <si>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</si>
  <si>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</si>
  <si>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</si>
  <si>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</si>
  <si>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</si>
  <si>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</si>
  <si>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</si>
  <si>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</si>
  <si>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</si>
  <si>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</si>
  <si>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</si>
  <si>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</si>
  <si>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</si>
  <si>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</si>
  <si>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</si>
  <si>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</si>
  <si>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</si>
  <si>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</si>
  <si>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</si>
  <si>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</si>
  <si>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</si>
  <si>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</si>
  <si>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</si>
  <si>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</si>
  <si>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</si>
  <si>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</si>
  <si>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</si>
  <si>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</si>
  <si>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</si>
  <si>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</si>
  <si>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</si>
  <si>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</si>
  <si>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</si>
  <si>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</si>
  <si>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</si>
  <si>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</si>
  <si>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</si>
  <si>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</si>
  <si>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</si>
  <si>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</si>
  <si>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</si>
  <si>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</si>
  <si>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</si>
  <si>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</si>
  <si>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</si>
  <si>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</si>
  <si>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</si>
  <si>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</si>
  <si>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</si>
  <si>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</si>
  <si>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</si>
  <si>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</si>
  <si>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</si>
  <si>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</si>
  <si>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</si>
  <si>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</si>
  <si>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</si>
  <si>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</si>
  <si>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</si>
  <si>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</si>
  <si>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</si>
  <si>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</si>
  <si>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</si>
  <si>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</si>
  <si>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</si>
  <si>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</si>
  <si>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</si>
  <si>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</si>
  <si>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</si>
  <si>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</si>
  <si>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</si>
  <si>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</si>
  <si>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</si>
  <si>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</si>
  <si>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</si>
  <si>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</si>
  <si>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</si>
  <si>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</si>
  <si>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</si>
  <si>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</si>
  <si>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</si>
  <si>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</si>
  <si>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</si>
  <si>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</si>
  <si>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</si>
  <si>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</si>
  <si>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</si>
  <si>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</si>
  <si>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</si>
  <si>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</si>
  <si>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</si>
  <si>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</si>
  <si>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</si>
  <si>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</si>
  <si>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</si>
  <si>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</si>
  <si>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</si>
  <si>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</si>
  <si>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</si>
  <si>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</si>
  <si>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</si>
  <si>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</si>
  <si>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</si>
  <si>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</si>
  <si>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</si>
  <si>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</si>
  <si>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</si>
  <si>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</si>
  <si>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</si>
  <si>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</si>
  <si>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</si>
  <si>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</si>
  <si>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</si>
  <si>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</si>
  <si>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</si>
  <si>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</si>
  <si>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</si>
  <si>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</si>
  <si>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</si>
  <si>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</si>
  <si>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</si>
  <si>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</si>
  <si>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</si>
  <si>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</si>
  <si>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</si>
  <si>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</si>
  <si>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</si>
  <si>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</si>
  <si>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</si>
  <si>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</si>
  <si>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</si>
  <si>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</si>
  <si>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</si>
  <si>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</si>
  <si>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</si>
  <si>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</si>
  <si>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</si>
  <si>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</si>
  <si>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</si>
  <si>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</si>
  <si>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</si>
  <si>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</si>
  <si>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</si>
  <si>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</si>
  <si>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</si>
  <si>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</si>
  <si>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</si>
  <si>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</si>
  <si>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</si>
  <si>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</si>
  <si>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</si>
  <si>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</si>
  <si>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</si>
  <si>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</si>
  <si>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</si>
  <si>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</si>
  <si>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</si>
  <si>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</si>
  <si>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</si>
  <si>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</si>
  <si>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</si>
  <si>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</si>
  <si>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</si>
  <si>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</si>
  <si>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</si>
  <si>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</si>
  <si>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</si>
  <si>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</si>
  <si>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</si>
  <si>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</si>
  <si>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</si>
  <si>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</si>
  <si>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</si>
  <si>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</si>
  <si>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</si>
  <si>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</si>
  <si>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</si>
  <si>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</si>
  <si>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</si>
  <si>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</si>
  <si>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</si>
  <si>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</si>
  <si>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</si>
  <si>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</si>
  <si>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</si>
  <si>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</si>
  <si>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</si>
  <si>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</si>
  <si>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</si>
  <si>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</si>
  <si>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</si>
  <si>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</si>
  <si>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</si>
  <si>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</si>
  <si>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</si>
  <si>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</si>
  <si>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</si>
  <si>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</si>
  <si>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</si>
  <si>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</si>
  <si>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</si>
  <si>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</si>
  <si>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</si>
  <si>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</si>
  <si>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</si>
  <si>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</si>
  <si>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</si>
  <si>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</si>
  <si>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</si>
  <si>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</si>
  <si>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</si>
  <si>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</si>
  <si>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</si>
  <si>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</si>
  <si>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</si>
  <si>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</si>
  <si>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</si>
  <si>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</si>
  <si>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</si>
  <si>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</si>
  <si>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</si>
  <si>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</si>
  <si>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</si>
  <si>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</si>
  <si>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</si>
  <si>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</si>
  <si>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</si>
  <si>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</si>
  <si>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</si>
  <si>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</si>
  <si>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</si>
  <si>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</si>
  <si>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</si>
  <si>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</si>
  <si>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</si>
  <si>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</si>
  <si>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</si>
  <si>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</si>
  <si>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</si>
  <si>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</si>
  <si>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</si>
  <si>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</si>
  <si>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</si>
  <si>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</si>
  <si>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</si>
  <si>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</si>
  <si>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</si>
  <si>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</si>
  <si>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</si>
  <si>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</si>
  <si>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</si>
  <si>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</si>
  <si>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</si>
  <si>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</si>
  <si>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</si>
  <si>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</si>
  <si>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</si>
  <si>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</si>
  <si>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</si>
  <si>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</si>
  <si>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</si>
  <si>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</si>
  <si>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</si>
  <si>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</si>
  <si>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</si>
  <si>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</si>
  <si>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</si>
  <si>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</si>
  <si>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</si>
  <si>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</si>
  <si>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</si>
  <si>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</si>
  <si>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</si>
  <si>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</si>
  <si>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</si>
  <si>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</si>
  <si>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</si>
  <si>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</si>
  <si>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</si>
  <si>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</si>
  <si>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</si>
  <si>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</si>
  <si>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</si>
  <si>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</si>
  <si>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</si>
  <si>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</si>
  <si>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</si>
  <si>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</si>
  <si>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</si>
  <si>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</si>
  <si>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</si>
  <si>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</si>
  <si>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</si>
  <si>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</si>
  <si>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</si>
  <si>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</si>
  <si>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</si>
  <si>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</si>
  <si>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</si>
  <si>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</si>
  <si>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</si>
  <si>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</si>
  <si>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</si>
  <si>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</si>
  <si>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</si>
  <si>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</si>
  <si>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</si>
  <si>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</si>
  <si>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</si>
  <si>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</si>
  <si>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</si>
  <si>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</si>
  <si>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</si>
  <si>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</si>
  <si>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</si>
  <si>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</si>
  <si>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</si>
  <si>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</si>
  <si>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</si>
  <si>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</si>
  <si>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</si>
  <si>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</si>
  <si>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</si>
  <si>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</si>
  <si>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</si>
  <si>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</si>
  <si>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</si>
  <si>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</si>
  <si>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</si>
  <si>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</si>
  <si>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</si>
  <si>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</si>
  <si>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</si>
  <si>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</si>
  <si>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</si>
  <si>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</si>
  <si>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</si>
  <si>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</si>
  <si>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</si>
  <si>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</si>
  <si>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</si>
  <si>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</si>
  <si>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</si>
  <si>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</si>
  <si>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</si>
  <si>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</si>
  <si>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</si>
  <si>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</si>
  <si>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</si>
  <si>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</si>
  <si>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</si>
  <si>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</si>
  <si>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</si>
  <si>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</si>
  <si>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</si>
  <si>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</si>
  <si>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</si>
  <si>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</si>
  <si>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</si>
  <si>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</si>
  <si>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</si>
  <si>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</si>
  <si>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</si>
  <si>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</si>
  <si>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</si>
  <si>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</si>
  <si>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</si>
  <si>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</si>
  <si>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</si>
  <si>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</si>
  <si>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</si>
  <si>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</si>
  <si>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</si>
  <si>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</si>
  <si>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</si>
  <si>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</si>
  <si>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</si>
  <si>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</si>
  <si>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</si>
  <si>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</si>
  <si>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</si>
  <si>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</si>
  <si>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</si>
  <si>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</si>
  <si>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</si>
  <si>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</si>
  <si>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</si>
  <si>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</si>
  <si>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</si>
  <si>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</si>
  <si>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</si>
  <si>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</si>
  <si>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</si>
  <si>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</si>
  <si>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</si>
  <si>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</si>
  <si>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</si>
  <si>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</si>
  <si>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</si>
  <si>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</si>
  <si>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</si>
  <si>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</si>
  <si>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</si>
  <si>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</si>
  <si>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</si>
  <si>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</si>
  <si>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</si>
  <si>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</si>
  <si>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</si>
  <si>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</si>
  <si>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</si>
  <si>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</si>
  <si>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</si>
  <si>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</si>
  <si>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</si>
  <si>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</si>
  <si>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</si>
  <si>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</si>
  <si>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</si>
  <si>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</si>
  <si>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</si>
  <si>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</si>
  <si>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</si>
  <si>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</si>
  <si>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</si>
  <si>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</si>
  <si>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</si>
  <si>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</si>
  <si>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</si>
  <si>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</si>
  <si>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</si>
  <si>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</si>
  <si>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</si>
  <si>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</si>
  <si>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</si>
  <si>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</si>
  <si>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</si>
  <si>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</si>
  <si>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</si>
  <si>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</si>
  <si>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</si>
  <si>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PREFEITURA DE COTIPORA</t>
  </si>
  <si>
    <t>90898487000164</t>
  </si>
  <si>
    <t>ARMAÇÃO SECUNDARIA AS11 PESADA GALVANIZADA A FOGO PARA UM ISOLADOR</t>
  </si>
  <si>
    <t xml:space="preserve">BASE PARA RELE FOTOELÉTRICO COM HASTE METÁLICA </t>
  </si>
  <si>
    <t>CABO FLEXÍVEL 1X1,5 MM² , ROLO COM 100 METROS (COR INFORMADA NO PEDIDO)</t>
  </si>
  <si>
    <t>CABO FLEXÍVEL 1X2,5 MM² , ROLO COM 100 METROS (COR INFORMADA NO PEDIDO)</t>
  </si>
  <si>
    <t>CABO FLEXÍVEL 1X4,0 MM² , ROLO COM 100 METROS (COR INFORMADA NO PEDIDO)</t>
  </si>
  <si>
    <t>CABO FLEXÍVEL 1X6,0 MM² , ROLO COM 100 METROS (COR INFORMADA NO PEDIDO)</t>
  </si>
  <si>
    <t>CABO MULTIPLEXADO DE ALUMÍNIO 2X10 MM², EM BOBINA DE 1000M OU ROLO DE 100M</t>
  </si>
  <si>
    <t>CABO MULTIPLEXADO 10MM TRIFASSICO, ROLO DE 100M</t>
  </si>
  <si>
    <r>
      <t>CABO MONOFÁSICO PP 2X2,5 MM</t>
    </r>
    <r>
      <rPr>
        <vertAlign val="superscript"/>
        <sz val="10"/>
        <color rgb="FF000000"/>
        <rFont val="Arial Narrow"/>
        <family val="2"/>
      </rPr>
      <t xml:space="preserve">2  </t>
    </r>
    <r>
      <rPr>
        <sz val="10"/>
        <color rgb="FF000000"/>
        <rFont val="Arial Narrow"/>
        <family val="2"/>
      </rPr>
      <t>,ROLO COM 100 METROS</t>
    </r>
  </si>
  <si>
    <r>
      <t>CABO MONOFÁSSICO PP 2X1,5 MM</t>
    </r>
    <r>
      <rPr>
        <vertAlign val="superscript"/>
        <sz val="10"/>
        <color rgb="FF000000"/>
        <rFont val="Arial Narrow"/>
        <family val="2"/>
      </rPr>
      <t xml:space="preserve">2  </t>
    </r>
    <r>
      <rPr>
        <sz val="10"/>
        <color rgb="FF000000"/>
        <rFont val="Arial Narrow"/>
        <family val="2"/>
      </rPr>
      <t>,ROLO COM 100 METROS</t>
    </r>
  </si>
  <si>
    <t>EXTENSAO ELETRICA MONTADA COM 10 METROS (CABO PP 2X2,5MM, PLUG MACHO 2P + T 10A E PLUG FEMEA 2P + T 10A)</t>
  </si>
  <si>
    <t>EXTENSAO ELETRICA MONTADA COM 5 METROS (CABO PP 2X2,5MM, PLUG MACHO 2P + T 10A E PLUG FEMEA 2P + T 10A)</t>
  </si>
  <si>
    <t>CINTA METÁLICA CIRCULAR PARA POSTES DE CONCRETO 180 MM COM 3 PARAFUSOS FRANCES M16 X 70MM, 3 ARRUELAS QUADRADAS E 3 PORCAS M16</t>
  </si>
  <si>
    <t>CINTA METÁLICA CIRCULAR PARA POSTES DE CONCRETO 200 MM COM 3 PARAFUSOS FRANCES M16 X 70MM, 3 ARRUELAS QUADRADAS E 3 PORCAS M16</t>
  </si>
  <si>
    <t>CINTA METÁLICA CIRCULAR PARA POSTES DE CONCRETO 220 MM COM 3 PARAFUSOS FRANCES M16 X 70MM, 3 ARRUELAS QUADRADAS E 3 PORCAS M16</t>
  </si>
  <si>
    <t>CINTA METÁLICA CIRCULAR PARA POSTES DE CONCRETO 240 MM COM 3 PARAFUSOS FRANCES M16 X 70MM, 3 ARRUELAS QUADRADAS E 3 PORCAS M16</t>
  </si>
  <si>
    <t>CINTA METÁLICA CIRCULAR PARA POSTES DE CONCRETO 260 MM COM 3 PARAFUSOS FRANCES M16 X 70MM, 3 ARRUELAS QUADRADAS E 3 PORCAS M16</t>
  </si>
  <si>
    <t>CINTA METÁLICA CIRCULAR PARA POSTES DE CONCRETO 280 MM COM 3 PARAFUSOS FRANCES M16 X 70MM, 3 ARRUELAS QUADRADAS E 3 PORCAS M16</t>
  </si>
  <si>
    <t>CINTA METÁLICA CIRCULAR PARA POSTES DE CONCRETO 300 MM COM 3 PARAFUSOS FRANCES M16 X 70MM, 3 ARRUELAS QUADRADAS E 3 PORCAS M16</t>
  </si>
  <si>
    <t>CINTA METÁLICA CIRCULAR PARA POSTES DE CONCRETO 320 MM COM 3 PARAFUSOS FRANCES M16 X 70MM, 3 ARRUELAS QUADRADAS E 3 PORCAS M16</t>
  </si>
  <si>
    <t>ABRAÇADEIRA AJUSTAVEL 1200MM PARA POSTES REDONDOS, FITA DE AÇO, COM PARAFUSO AJUSTADOR E PORCA</t>
  </si>
  <si>
    <t>CONECTOR DERIVAÇÃO PERFURANTE, TIPO REF. CDP-70 INTELLI</t>
  </si>
  <si>
    <t>FITA ISOLANTE CLASSE A, 18 MM X 20 MT, ESPESSURA MÍNIMA 0,19 MM</t>
  </si>
  <si>
    <t xml:space="preserve">FITA DUPLA FACE ACRÍLICA AUTOMOTIVA 19 MM X 20 MT, TIPO REF. 3M 5369 </t>
  </si>
  <si>
    <t>GLOBO EM POLIETILENO ACETINADO BRANCO 300MM BOCA 15CM (NÃO-RECICLADO)</t>
  </si>
  <si>
    <t>ISOLADOR ROLDANA PORCELANA 76X79MM</t>
  </si>
  <si>
    <t>ISOLADOR OLHAL PORCELANA PIMENTAO 57X80MM ROSCA SOBERBA 5/16</t>
  </si>
  <si>
    <t>LAMPADA LED PAR20 7W, E-27, FLUXO LUMINOSO 525LM, 6500K, BIVOLT</t>
  </si>
  <si>
    <t>LÂMPADA LED 20W, BIVOLT, E-27, 6500K, LUZ BRANCA FRIA</t>
  </si>
  <si>
    <t>LÂMPADA LED 30W, BIVOLT, E-27, 6500K, LUZ BRANCA FRIA</t>
  </si>
  <si>
    <t>LÂMPADA DE LED 40W, BIVOLT, E-27, 6500K, LUZ BRANCA FRIA</t>
  </si>
  <si>
    <t>LÂMPADA DE LED 120W, BIVOLT, 6500K, E-40, TIPO G-LIGHT TLN 230</t>
  </si>
  <si>
    <t>LÂMPADA TUBULAR TUBOLED, 120CM, MÍNIMO 18W, 6.500K, BIVOLT</t>
  </si>
  <si>
    <t>LÂMPADA VAPOR DE SÓDIO 150W - 220V – E-40</t>
  </si>
  <si>
    <t>LÂMPADA VAPOR DE SÓDIO 70W - 220V – E-27</t>
  </si>
  <si>
    <t xml:space="preserve">LUMINÁRIA ESTAMPADA ABERTA COM GRADE 25,4 MM, </t>
  </si>
  <si>
    <t>BRAÇO PARA LUMINÁRIA GALVANIZADO 1,5MT X 25,4MM X 1,2MM</t>
  </si>
  <si>
    <t xml:space="preserve">LUMINÁRIA PÚBLICA EM LED COM POTÊNCIA DE 150W </t>
  </si>
  <si>
    <t>BRAÇO CURVO PARA LUMINÁRIA LED</t>
  </si>
  <si>
    <t>PARAFUSO MAQUINA GALVANIZADO 12X200 MM COM PORCA E ARRUELA QUADRADA</t>
  </si>
  <si>
    <t>PARAFUSO MAQUINA GALVANIZADO 12X300 MM COM PORCA E ARRUELA QUADRADA</t>
  </si>
  <si>
    <t>PARAFUSO MAQUINA GALVANIZADO 16X200 MM COM PORCA E ARRUELA QUADRADA</t>
  </si>
  <si>
    <t>PARAFUSO MAQUINA GALVANIZADO 16X300 MM COM PORCA E ARRUELA QUADRADA</t>
  </si>
  <si>
    <t>PORTA ELETRODO 1000A</t>
  </si>
  <si>
    <t>PLUG TIPO “T” 3 SAÍDAS 2P + T 10A 250V</t>
  </si>
  <si>
    <t>PLUG MACHO 2P 10A</t>
  </si>
  <si>
    <t>PLUG MACHO 2P 20A</t>
  </si>
  <si>
    <t>PLUG FEMEA 2P + T 10A</t>
  </si>
  <si>
    <t>PLUG FEMEA 2P +T 20A</t>
  </si>
  <si>
    <t>REATOR DE ALTO FATOR DE POTÊNCIA DE USO EXTERNO PARA LÂMPADA 150W VAPOR DE SÓDIO, COM SELO PROCEL.</t>
  </si>
  <si>
    <t>REATOR DE ALTO FATOR DE POTÊNCIA DE USO EXTERNO PARA LÂMPADAS DE 70W VAPOR DE SÓDIO COM SELO PROCEL</t>
  </si>
  <si>
    <t>REFLETOR PARA ÁREA EXTERNA DE LED, MÍNIMO 30W, IP66, MÍNIMO 7500 LUMENS, 6500K, BIVOLT</t>
  </si>
  <si>
    <t>REFLETOR PARA ÁREA EXTERNA DE LED, MÍNIMO 50W, IP66, MÍNIMO 7500 LUMENS, 6500K, BIVOLT</t>
  </si>
  <si>
    <t xml:space="preserve">REFLETOR PARA ÁREA EXTERNA DE LED, MÍNIMO 100W, IP66, MÍNIMO 7500 LUMENS, 6500K, BIVOLT </t>
  </si>
  <si>
    <t>REFLETOR PARA ÁREA EXTERNA DE LED, MÍNIMO 200W, IP66, MÍNIMO 7500 LUMENS, 6500K, BIVOLT</t>
  </si>
  <si>
    <t>REFLETOR PARA ÁREA EXTERNA DE LED, MÍNIMO 500W, IP66, MÍNIMO 7500 LUMENS, 6500K, BIVOLT</t>
  </si>
  <si>
    <t>REFLETOR COLORIDO RGB PARA ÁREA EXTERNA DE LED, MÍNIMO 200W, IP66, COM CONTROLE REMOTO</t>
  </si>
  <si>
    <t>RÉGUA ESTABILIZADORA (FILTRO DE LINHA) COM 5 TOMADAS 2P+T 10A, CABO COM NO MÍNIMO 1,20 METROS</t>
  </si>
  <si>
    <t xml:space="preserve">RELÉ FOTO CONTROLADOR ELÉTRICO MAGNÉTICO </t>
  </si>
  <si>
    <t>SOQUETE DE PORCELANA PARA LÂMPADA E-40</t>
  </si>
  <si>
    <t>SOQUETE DE PORCELANA PARA LÂMPADA, E-27</t>
  </si>
  <si>
    <t>SOQUETE BAQUELITE TIPO PENDENTE PRETO E-27</t>
  </si>
  <si>
    <t>SOQUETE FIXO DE TETO PLÁSTICO PRETO E-27</t>
  </si>
  <si>
    <t>TOMADA DUPLA 2P+T 20A SISTEMA X, COM CAIXA 75X65X35 INCLUIDA</t>
  </si>
  <si>
    <t>TOMADA DE SOBREPOR COMUM 2P+T, 10A, 250V, COM PARAFUSOS PARA FIXAÇÃO</t>
  </si>
  <si>
    <t>CANALETA PLÁSTICA 20X10X220 MM COR BRANCA COM FITA DUPLA FACE PARA FIXAÇÃO</t>
  </si>
  <si>
    <t>CANALETA PLÁSTICA 3 DIVISÕES COM TAMPA 40X16X2000 MM COR BRANCA COM FITA DUPLA FACE PARA FIXAÇÃO</t>
  </si>
  <si>
    <t>KIT DE EMBUTIR CONTENDO MATERIAIS DA MESMA MARCA E LINHA, COR BRANCO, CONTENDO: 01 PLACA ABS + BASTIDOR 2X4; 01 MODULO TOMADA 2P+T 20A; 01 MODULO CEGO E 01 MODULO INTERRUPTOR SIMPLES.</t>
  </si>
  <si>
    <t>PLACA CEGA 4X2 + BASTIDOR COR BRANCO</t>
  </si>
  <si>
    <t>PLACA CEGA REDONDA 4X4 COR BRANCO</t>
  </si>
  <si>
    <t>PAINEL PAFLON DE LED DE SOBREPOR QUADRADO 24W 6500K</t>
  </si>
  <si>
    <t>PAINEL PAFLON DE LED DE SOBREPOR QUADRADO 36W 6500K</t>
  </si>
  <si>
    <t>PAINEL PAFLON DE LED DE EMBUTIR QUADRADO 24W 6500K</t>
  </si>
  <si>
    <t>PAINEL PAFLON DE LED DE EMBUTIR QUADRADO 36W 6500K</t>
  </si>
  <si>
    <t>PAFLON SOBREPOR PLASTICO COM SOQUETE DE PORCELANA COR BRANCO E-40</t>
  </si>
  <si>
    <t>PAFLON SOBREPOR PLASTICO COM SOQUETE DE PORCELANA COR BRANCO E-27</t>
  </si>
  <si>
    <t>SPOT SOBREPOR DUPLO EM ALUMINIO  ALETADO E-27 COM PINTURA ELETROSTATICA COR BRANCO MINIMO 60W</t>
  </si>
  <si>
    <t>SOQUETE ADAPTADOR ALONGADOR DE LOUÇA E-40 PARA E-40</t>
  </si>
  <si>
    <t>SOQUETE ADAPTADOR DE LOUÇA E-40 PARA E-27</t>
  </si>
  <si>
    <t>SOQUETE ADAPTADOR DE LOUÇA E-27 PARA E-40</t>
  </si>
  <si>
    <t>SUPORTE TERMOPLASTICO PARA LAMPADA ROSCA E-27 ADAPTADOR PARA 2 PINOS MACHO</t>
  </si>
  <si>
    <t>ALÇA PRÉ FORMADA AÇO OU ALUMINIO PARA CABO 10MM</t>
  </si>
  <si>
    <t>ALÇA PRÉ FORMADA AÇO OU ALUMINIO PARA CABO 6MM</t>
  </si>
  <si>
    <t>LUMINARIA EMERGENCIA RECARREGÁVEL COM 2 FAROIS, LÂMPADAS LED, MÍNIMO DE 18W, 6500K, 3000 LUMENS, 220V OU BIVOLT</t>
  </si>
  <si>
    <t>CONECTOR PARA EMENDA DE FIO ATÉ 4MM 2 POLOS</t>
  </si>
  <si>
    <t>TRANSFORMADOR 110/220V OU 220/110V, COM NO MINIMO 1500VA E 480W</t>
  </si>
  <si>
    <t>CONVERSOR DE VOLTAGEM TRANSFORMADOR 110-220V OU 220-110V COM NO MINIMO 45W</t>
  </si>
  <si>
    <t>LANTERNA DE CABEÇA PROFISSIONAL</t>
  </si>
  <si>
    <t>LANTERNA TÁTICA T9 LED RECARREGÁVEL P50</t>
  </si>
  <si>
    <t xml:space="preserve">MULTIMETRO DIGITAL </t>
  </si>
  <si>
    <t xml:space="preserve">CAIXA SANFONADA </t>
  </si>
  <si>
    <t>BATERIA ALCALINA 9V QUADRADA</t>
  </si>
  <si>
    <t>DISJUNTOR MONOFÁSSICO 16A</t>
  </si>
  <si>
    <t>DISJUNTOR MONOFÁSSICO 25A</t>
  </si>
  <si>
    <t>DISJUNTOR MONOFÁSSICO 32A</t>
  </si>
  <si>
    <t>DISJUNTOR MONOFÁSSICO 40A</t>
  </si>
  <si>
    <t>DISJUNTOR MONOFÁSSICO 50A</t>
  </si>
  <si>
    <t>DISJUNTOR MONOFÁSSICO 63A</t>
  </si>
  <si>
    <t>DISJUNTOR TRIFÁSSICO 16A</t>
  </si>
  <si>
    <t>DISJUNTOR TRIFÁSSICO 25A</t>
  </si>
  <si>
    <t>DISJUNTOR TRIFÁSSICO 32A</t>
  </si>
  <si>
    <t>DISJUNTOR TRIFÁSSICO 40A</t>
  </si>
  <si>
    <t>DISJUNTOR TRIFÁSSICO 50A</t>
  </si>
  <si>
    <t>DISJUNTOR TRIFÁSSICO 63A</t>
  </si>
  <si>
    <t>CHUVEIRO/DUCHA 3 TEMPERATURAS, 220V, COM NO MINIMO 5500W, COR BRANCO</t>
  </si>
  <si>
    <t>CANO CHUVEIRO/DUCHA COR BRANCO</t>
  </si>
  <si>
    <t>LÂMPADA BIPINO BASE G9, 4W</t>
  </si>
  <si>
    <t>LÂMPADA PAR30 ECO, 9W</t>
  </si>
  <si>
    <t>SPOT PARA TRILHO PARA LÂMPADA PAR 30 SOQUETE E27</t>
  </si>
  <si>
    <t xml:space="preserve">CORTINA DE LED NATALINA, </t>
  </si>
  <si>
    <t>CONJUNTO DECORATIVO NATALINO, CASCATA 200 LEDS</t>
  </si>
  <si>
    <t>CONJUNTO DECORATIVO NATALINO, 100 LEDS</t>
  </si>
  <si>
    <t>CONJUNTO DECORATIVO NATALINO, MULTI-FUNCIONAL</t>
  </si>
  <si>
    <t xml:space="preserve">CASCATA DE NATAL DE 10,0M X 0,65M </t>
  </si>
  <si>
    <t>MANGUEIRA LED BRANCO FRIO</t>
  </si>
  <si>
    <t>MANGUEIRA LED BRANCO QUENTE</t>
  </si>
  <si>
    <t>REGISTRO DE PREÇOS DE MATERIAIS ELÉTRICOS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</si>
</sst>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vertAlign val="superscript"/>
      <sz val="10"/>
      <color rgb="FF000000"/>
      <name val="Arial Narrow"/>
      <family val="2"/>
    </font>
    <font>
      <b/>
      <sz val="10"/>
      <color theme="1"/>
      <name val="Arial Narrow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75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0" fontId="31" fillId="0" borderId="35" xfId="0" applyFont="1" applyBorder="1" applyAlignment="1" applyProtection="1">
      <alignment horizontal="justify" vertical="center" wrapText="1"/>
      <protection locked="0"/>
    </xf>
    <xf numFmtId="0" fontId="31" fillId="0" borderId="36" xfId="0" applyFont="1" applyBorder="1" applyAlignment="1" applyProtection="1">
      <alignment horizontal="justify" vertical="center" wrapText="1"/>
      <protection locked="0"/>
    </xf>
    <xf numFmtId="0" fontId="32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31" fillId="0" borderId="35" xfId="0" applyFont="1" applyBorder="1" applyAlignment="1" applyProtection="1">
      <alignment horizontal="center" vertical="center" wrapText="1"/>
      <protection locked="0"/>
    </xf>
    <xf numFmtId="0" fontId="31" fillId="0" borderId="36" xfId="0" applyFont="1" applyBorder="1" applyAlignment="1" applyProtection="1">
      <alignment horizontal="center" vertical="center" wrapText="1"/>
      <protection locked="0"/>
    </xf>
    <xf numFmtId="3" fontId="31" fillId="0" borderId="36" xfId="0" applyNumberFormat="1" applyFont="1" applyBorder="1" applyAlignment="1" applyProtection="1">
      <alignment horizontal="center" vertical="center" wrapText="1"/>
      <protection locked="0"/>
    </xf>
    <xf numFmtId="4" fontId="31" fillId="0" borderId="36" xfId="0" applyNumberFormat="1" applyFont="1" applyBorder="1" applyAlignment="1" applyProtection="1">
      <alignment horizontal="center" vertical="center" wrapText="1"/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F5" sqref="F5:G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3752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4005</v>
      </c>
      <c r="C2" s="125"/>
      <c r="D2" s="50" t="s">
        <v>162</v>
      </c>
      <c r="E2" s="70">
        <v>10</v>
      </c>
      <c r="F2" s="22" t="s">
        <v>163</v>
      </c>
      <c r="G2" s="33">
        <v>2026</v>
      </c>
      <c r="H2" s="57"/>
    </row>
    <row r="3" spans="1:8" s="59" customFormat="1" ht="31.5" customHeight="1" thickBot="1" x14ac:dyDescent="0.3">
      <c r="A3" s="18" t="s">
        <v>153</v>
      </c>
      <c r="B3" s="126" t="s">
        <v>4144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4026</v>
      </c>
      <c r="C4" s="128"/>
      <c r="D4" s="128"/>
      <c r="E4" s="129"/>
      <c r="F4" s="22" t="s">
        <v>179</v>
      </c>
      <c r="G4" s="78" t="s">
        <v>4027</v>
      </c>
    </row>
    <row r="5" spans="1:8" s="59" customFormat="1" ht="15.75" thickBot="1" x14ac:dyDescent="0.3">
      <c r="A5" s="15" t="s">
        <v>3785</v>
      </c>
      <c r="B5" s="80" t="s">
        <v>3683</v>
      </c>
      <c r="C5" s="15" t="s">
        <v>3956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1785909.5500000003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116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22" t="s">
        <v>3750</v>
      </c>
      <c r="B11" s="123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28"/>
  <sheetViews>
    <sheetView tabSelected="1" zoomScaleNormal="100" workbookViewId="0">
      <selection activeCell="J24" sqref="J24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customWidth="1"/>
    <col min="13" max="13" width="12.710937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32" t="s">
        <v>3676</v>
      </c>
      <c r="B1" s="133"/>
      <c r="C1" s="133"/>
      <c r="D1" s="133"/>
      <c r="E1" s="133"/>
      <c r="F1" s="133"/>
      <c r="G1" s="133"/>
      <c r="H1" s="133"/>
      <c r="I1" s="133"/>
      <c r="J1" s="133"/>
      <c r="K1" s="134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5" t="str">
        <f>IF(Identificação!B2=0,"",Identificação!B2)</f>
        <v>Pregão Lei 14.133/21 Presencial</v>
      </c>
      <c r="D2" s="135"/>
      <c r="E2" s="135"/>
      <c r="F2" s="135"/>
      <c r="G2" s="135"/>
      <c r="H2" s="37" t="s">
        <v>151</v>
      </c>
      <c r="I2" s="38">
        <f>IF(Identificação!E2=0,"",Identificação!E2)</f>
        <v>10</v>
      </c>
      <c r="J2" s="37" t="s">
        <v>152</v>
      </c>
      <c r="K2" s="38">
        <f>IF(Identificação!G2=0,"",Identificação!G2)</f>
        <v>2026</v>
      </c>
      <c r="L2" s="94"/>
      <c r="M2" s="94"/>
    </row>
    <row r="3" spans="1:18" s="27" customFormat="1" ht="32.25" customHeight="1" thickBot="1" x14ac:dyDescent="0.3">
      <c r="A3" s="141" t="s">
        <v>153</v>
      </c>
      <c r="B3" s="142"/>
      <c r="C3" s="143" t="str">
        <f>IF(Identificação!B3=0,"",Identificação!B3)</f>
        <v>REGISTRO DE PREÇOS DE MATERIAIS ELÉTRICOS</v>
      </c>
      <c r="D3" s="143"/>
      <c r="E3" s="143"/>
      <c r="F3" s="143"/>
      <c r="G3" s="143"/>
      <c r="H3" s="143"/>
      <c r="I3" s="143"/>
      <c r="J3" s="143"/>
      <c r="K3" s="144"/>
      <c r="L3" s="94"/>
      <c r="M3" s="94"/>
    </row>
    <row r="4" spans="1:18" s="27" customFormat="1" ht="15.75" thickBot="1" x14ac:dyDescent="0.3">
      <c r="A4" s="15" t="s">
        <v>176</v>
      </c>
      <c r="B4" s="22"/>
      <c r="C4" s="137" t="str">
        <f>IF(Identificação!B4=0,"",Identificação!B4)</f>
        <v>PREFEITURA DE COTIPORA</v>
      </c>
      <c r="D4" s="137"/>
      <c r="E4" s="137"/>
      <c r="F4" s="137"/>
      <c r="G4" s="137"/>
      <c r="H4" s="137"/>
      <c r="I4" s="137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37" t="str">
        <f>IF(Identificação!B5=0,"",Identificação!B5)</f>
        <v>Compras</v>
      </c>
      <c r="D5" s="137"/>
      <c r="E5" s="137"/>
      <c r="F5" s="137"/>
      <c r="G5" s="138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39">
        <f>SUMIFS(K12:K39953,B12:B39953,"&gt;0",K12:K39953,"&lt;&gt;0")</f>
        <v>1785909.5500000003</v>
      </c>
      <c r="D6" s="139"/>
      <c r="E6" s="139"/>
      <c r="F6" s="139"/>
      <c r="G6" s="140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52" t="s">
        <v>3761</v>
      </c>
      <c r="B10" s="152" t="s">
        <v>3759</v>
      </c>
      <c r="C10" s="152" t="s">
        <v>3760</v>
      </c>
      <c r="D10" s="154" t="s">
        <v>3675</v>
      </c>
      <c r="E10" s="156" t="s">
        <v>168</v>
      </c>
      <c r="F10" s="158" t="s">
        <v>3674</v>
      </c>
      <c r="G10" s="154" t="s">
        <v>156</v>
      </c>
      <c r="H10" s="149" t="s">
        <v>165</v>
      </c>
      <c r="I10" s="150"/>
      <c r="J10" s="150"/>
      <c r="K10" s="150"/>
      <c r="L10" s="150"/>
      <c r="M10" s="151"/>
      <c r="N10" s="145" t="s">
        <v>177</v>
      </c>
      <c r="O10" s="146"/>
      <c r="P10" s="147" t="s">
        <v>178</v>
      </c>
      <c r="Q10" s="148"/>
      <c r="R10" s="136" t="s">
        <v>3678</v>
      </c>
    </row>
    <row r="11" spans="1:18" customFormat="1" ht="45.75" thickBot="1" x14ac:dyDescent="0.3">
      <c r="A11" s="153"/>
      <c r="B11" s="153"/>
      <c r="C11" s="153"/>
      <c r="D11" s="155"/>
      <c r="E11" s="157"/>
      <c r="F11" s="159"/>
      <c r="G11" s="155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36"/>
    </row>
    <row r="12" spans="1:18" ht="27" thickTop="1" thickBot="1" x14ac:dyDescent="0.3">
      <c r="A12" s="47"/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167" t="s">
        <v>4028</v>
      </c>
      <c r="H12" s="171">
        <v>300</v>
      </c>
      <c r="I12" s="61" t="s">
        <v>3701</v>
      </c>
      <c r="J12" s="171">
        <v>29.57</v>
      </c>
      <c r="K12" s="54">
        <f>IFERROR(IF(H12*J12&lt;&gt;0,ROUND(ROUND(H12,4)*ROUND(J12,4),2),""),"")</f>
        <v>8871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ht="16.5" thickTop="1" thickBot="1" x14ac:dyDescent="0.3">
      <c r="A13" s="47"/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168" t="s">
        <v>4029</v>
      </c>
      <c r="H13" s="172">
        <v>800</v>
      </c>
      <c r="I13" s="61" t="s">
        <v>3701</v>
      </c>
      <c r="J13" s="172">
        <v>12.34</v>
      </c>
      <c r="K13" s="54">
        <f>IFERROR(IF(H13*J13&lt;&gt;0,ROUND(ROUND(H13,4)*ROUND(J13,4),2),""),"")</f>
        <v>9872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27" thickTop="1" thickBot="1" x14ac:dyDescent="0.3">
      <c r="A14" s="47"/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168" t="s">
        <v>4030</v>
      </c>
      <c r="H14" s="173">
        <v>2000</v>
      </c>
      <c r="I14" s="61" t="s">
        <v>3694</v>
      </c>
      <c r="J14" s="172">
        <v>1.87</v>
      </c>
      <c r="K14" s="106">
        <f>IFERROR(IF(H14*J14&lt;&gt;0,ROUND(ROUND(H14,4)*ROUND(J14,4),2),""),"")</f>
        <v>3740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ht="27" thickTop="1" thickBot="1" x14ac:dyDescent="0.3">
      <c r="A15" s="47"/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168" t="s">
        <v>4031</v>
      </c>
      <c r="H15" s="173">
        <v>2000</v>
      </c>
      <c r="I15" s="61" t="s">
        <v>3694</v>
      </c>
      <c r="J15" s="172">
        <v>2.98</v>
      </c>
      <c r="K15" s="106">
        <f t="shared" ref="K15:K78" si="0">IFERROR(IF(H15*J15&lt;&gt;0,ROUND(ROUND(H15,4)*ROUND(J15,4),2),""),"")</f>
        <v>5960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ht="27" thickTop="1" thickBot="1" x14ac:dyDescent="0.3">
      <c r="A16" s="47"/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168" t="s">
        <v>4032</v>
      </c>
      <c r="H16" s="173">
        <v>2000</v>
      </c>
      <c r="I16" s="61" t="s">
        <v>3694</v>
      </c>
      <c r="J16" s="172">
        <v>4.91</v>
      </c>
      <c r="K16" s="106">
        <f t="shared" si="0"/>
        <v>9820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ht="27" thickTop="1" thickBot="1" x14ac:dyDescent="0.3">
      <c r="A17" s="47"/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168" t="s">
        <v>4033</v>
      </c>
      <c r="H17" s="173">
        <v>2000</v>
      </c>
      <c r="I17" s="61" t="s">
        <v>3694</v>
      </c>
      <c r="J17" s="172">
        <v>7.31</v>
      </c>
      <c r="K17" s="106">
        <f t="shared" si="0"/>
        <v>14620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27" thickTop="1" thickBot="1" x14ac:dyDescent="0.3">
      <c r="A18" s="47"/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168" t="s">
        <v>4034</v>
      </c>
      <c r="H18" s="173">
        <v>10000</v>
      </c>
      <c r="I18" s="61" t="s">
        <v>3694</v>
      </c>
      <c r="J18" s="172">
        <v>4.6100000000000003</v>
      </c>
      <c r="K18" s="106">
        <f t="shared" si="0"/>
        <v>46100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ht="16.5" thickTop="1" thickBot="1" x14ac:dyDescent="0.3">
      <c r="A19" s="47"/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168" t="s">
        <v>4035</v>
      </c>
      <c r="H19" s="173">
        <v>2000</v>
      </c>
      <c r="I19" s="61" t="s">
        <v>3694</v>
      </c>
      <c r="J19" s="172">
        <v>10.01</v>
      </c>
      <c r="K19" s="106">
        <f t="shared" si="0"/>
        <v>20020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ht="16.5" thickTop="1" thickBot="1" x14ac:dyDescent="0.3">
      <c r="A20" s="47"/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168" t="s">
        <v>4036</v>
      </c>
      <c r="H20" s="173">
        <v>2000</v>
      </c>
      <c r="I20" s="61" t="s">
        <v>3694</v>
      </c>
      <c r="J20" s="172">
        <v>7.46</v>
      </c>
      <c r="K20" s="106">
        <f t="shared" si="0"/>
        <v>14920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ht="16.5" thickTop="1" thickBot="1" x14ac:dyDescent="0.3">
      <c r="A21" s="47"/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168" t="s">
        <v>4037</v>
      </c>
      <c r="H21" s="173">
        <v>3000</v>
      </c>
      <c r="I21" s="61" t="s">
        <v>3694</v>
      </c>
      <c r="J21" s="172">
        <v>4.93</v>
      </c>
      <c r="K21" s="106">
        <f t="shared" si="0"/>
        <v>14790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27" thickTop="1" thickBot="1" x14ac:dyDescent="0.3">
      <c r="A22" s="47"/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168" t="s">
        <v>4038</v>
      </c>
      <c r="H22" s="172">
        <v>100</v>
      </c>
      <c r="I22" s="61" t="s">
        <v>3701</v>
      </c>
      <c r="J22" s="172">
        <v>102.34</v>
      </c>
      <c r="K22" s="106">
        <f t="shared" si="0"/>
        <v>10234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27" thickTop="1" thickBot="1" x14ac:dyDescent="0.3">
      <c r="A23" s="47"/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168" t="s">
        <v>4039</v>
      </c>
      <c r="H23" s="172">
        <v>100</v>
      </c>
      <c r="I23" s="61" t="s">
        <v>3701</v>
      </c>
      <c r="J23" s="172">
        <v>70.02</v>
      </c>
      <c r="K23" s="106">
        <f t="shared" si="0"/>
        <v>7002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ht="39.75" thickTop="1" thickBot="1" x14ac:dyDescent="0.3">
      <c r="A24" s="47"/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168" t="s">
        <v>4040</v>
      </c>
      <c r="H24" s="172">
        <v>200</v>
      </c>
      <c r="I24" s="61" t="s">
        <v>3701</v>
      </c>
      <c r="J24" s="172">
        <v>45.45</v>
      </c>
      <c r="K24" s="106">
        <f t="shared" si="0"/>
        <v>9090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39.75" thickTop="1" thickBot="1" x14ac:dyDescent="0.3">
      <c r="A25" s="47"/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168" t="s">
        <v>4041</v>
      </c>
      <c r="H25" s="172">
        <v>200</v>
      </c>
      <c r="I25" s="61" t="s">
        <v>3701</v>
      </c>
      <c r="J25" s="172">
        <v>50.53</v>
      </c>
      <c r="K25" s="106">
        <f t="shared" si="0"/>
        <v>10106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39.75" thickTop="1" thickBot="1" x14ac:dyDescent="0.3">
      <c r="A26" s="47"/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168" t="s">
        <v>4042</v>
      </c>
      <c r="H26" s="172">
        <v>200</v>
      </c>
      <c r="I26" s="61" t="s">
        <v>3701</v>
      </c>
      <c r="J26" s="172">
        <v>59</v>
      </c>
      <c r="K26" s="106">
        <f t="shared" si="0"/>
        <v>11800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39.75" thickTop="1" thickBot="1" x14ac:dyDescent="0.3">
      <c r="A27" s="47"/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168" t="s">
        <v>4043</v>
      </c>
      <c r="H27" s="172">
        <v>300</v>
      </c>
      <c r="I27" s="61" t="s">
        <v>3701</v>
      </c>
      <c r="J27" s="172">
        <v>57.26</v>
      </c>
      <c r="K27" s="106">
        <f t="shared" si="0"/>
        <v>17178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ht="39.75" thickTop="1" thickBot="1" x14ac:dyDescent="0.3">
      <c r="A28" s="47"/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168" t="s">
        <v>4044</v>
      </c>
      <c r="H28" s="172">
        <v>100</v>
      </c>
      <c r="I28" s="61" t="s">
        <v>3701</v>
      </c>
      <c r="J28" s="172">
        <v>60.48</v>
      </c>
      <c r="K28" s="106">
        <f t="shared" si="0"/>
        <v>6048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ht="39.75" thickTop="1" thickBot="1" x14ac:dyDescent="0.3">
      <c r="A29" s="47"/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168" t="s">
        <v>4045</v>
      </c>
      <c r="H29" s="172">
        <v>100</v>
      </c>
      <c r="I29" s="61" t="s">
        <v>3701</v>
      </c>
      <c r="J29" s="172">
        <v>62.6</v>
      </c>
      <c r="K29" s="106">
        <f t="shared" si="0"/>
        <v>6260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ht="39.75" thickTop="1" thickBot="1" x14ac:dyDescent="0.3">
      <c r="A30" s="47"/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168" t="s">
        <v>4046</v>
      </c>
      <c r="H30" s="172">
        <v>100</v>
      </c>
      <c r="I30" s="61" t="s">
        <v>3701</v>
      </c>
      <c r="J30" s="172">
        <v>65.709999999999994</v>
      </c>
      <c r="K30" s="106">
        <f t="shared" si="0"/>
        <v>6571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ht="39.75" thickTop="1" thickBot="1" x14ac:dyDescent="0.3">
      <c r="A31" s="47"/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168" t="s">
        <v>4047</v>
      </c>
      <c r="H31" s="172">
        <v>100</v>
      </c>
      <c r="I31" s="61" t="s">
        <v>3701</v>
      </c>
      <c r="J31" s="172">
        <v>68.599999999999994</v>
      </c>
      <c r="K31" s="106">
        <f t="shared" si="0"/>
        <v>6860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ht="27" thickTop="1" thickBot="1" x14ac:dyDescent="0.3">
      <c r="A32" s="47"/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168" t="s">
        <v>4048</v>
      </c>
      <c r="H32" s="172">
        <v>200</v>
      </c>
      <c r="I32" s="61" t="s">
        <v>3701</v>
      </c>
      <c r="J32" s="172">
        <v>25.18</v>
      </c>
      <c r="K32" s="106">
        <f t="shared" si="0"/>
        <v>5036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ht="27" thickTop="1" thickBot="1" x14ac:dyDescent="0.3">
      <c r="A33" s="47"/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168" t="s">
        <v>4049</v>
      </c>
      <c r="H33" s="173">
        <v>1000</v>
      </c>
      <c r="I33" s="61" t="s">
        <v>3701</v>
      </c>
      <c r="J33" s="172">
        <v>13.1</v>
      </c>
      <c r="K33" s="106">
        <f t="shared" si="0"/>
        <v>13100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ht="27" thickTop="1" thickBot="1" x14ac:dyDescent="0.3">
      <c r="A34" s="47"/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168" t="s">
        <v>4050</v>
      </c>
      <c r="H34" s="172">
        <v>100</v>
      </c>
      <c r="I34" s="61" t="s">
        <v>3701</v>
      </c>
      <c r="J34" s="172">
        <v>8.75</v>
      </c>
      <c r="K34" s="106">
        <f t="shared" si="0"/>
        <v>875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27" thickTop="1" thickBot="1" x14ac:dyDescent="0.3">
      <c r="A35" s="47"/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168" t="s">
        <v>4051</v>
      </c>
      <c r="H35" s="172">
        <v>20</v>
      </c>
      <c r="I35" s="61" t="s">
        <v>3701</v>
      </c>
      <c r="J35" s="172">
        <v>65.98</v>
      </c>
      <c r="K35" s="106">
        <f t="shared" si="0"/>
        <v>1319.6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ht="27" thickTop="1" thickBot="1" x14ac:dyDescent="0.3">
      <c r="A36" s="47"/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168" t="s">
        <v>4052</v>
      </c>
      <c r="H36" s="172">
        <v>100</v>
      </c>
      <c r="I36" s="61" t="s">
        <v>3701</v>
      </c>
      <c r="J36" s="172">
        <v>77.31</v>
      </c>
      <c r="K36" s="106">
        <f t="shared" si="0"/>
        <v>7731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ht="16.5" thickTop="1" thickBot="1" x14ac:dyDescent="0.3">
      <c r="A37" s="47"/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168" t="s">
        <v>4053</v>
      </c>
      <c r="H37" s="172">
        <v>200</v>
      </c>
      <c r="I37" s="61" t="s">
        <v>3701</v>
      </c>
      <c r="J37" s="172">
        <v>11.44</v>
      </c>
      <c r="K37" s="106">
        <f t="shared" si="0"/>
        <v>2288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ht="27" thickTop="1" thickBot="1" x14ac:dyDescent="0.3">
      <c r="A38" s="47"/>
      <c r="B38" s="117">
        <f>IF(AND(G38&lt;&gt;"",H38&gt;0,I38&lt;&gt;"",J38&lt;&gt;0,K38&lt;&gt;0),COUNT($B$11:B37)+1,"")</f>
        <v>27</v>
      </c>
      <c r="C38" s="34">
        <v>27</v>
      </c>
      <c r="D38" s="91"/>
      <c r="E38" s="47"/>
      <c r="F38" s="68"/>
      <c r="G38" s="168" t="s">
        <v>4054</v>
      </c>
      <c r="H38" s="172">
        <v>200</v>
      </c>
      <c r="I38" s="61" t="s">
        <v>3701</v>
      </c>
      <c r="J38" s="172">
        <v>8.89</v>
      </c>
      <c r="K38" s="106">
        <f t="shared" si="0"/>
        <v>1778</v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ht="27" thickTop="1" thickBot="1" x14ac:dyDescent="0.3">
      <c r="A39" s="47"/>
      <c r="B39" s="117">
        <f>IF(AND(G39&lt;&gt;"",H39&gt;0,I39&lt;&gt;"",J39&lt;&gt;0,K39&lt;&gt;0),COUNT($B$11:B38)+1,"")</f>
        <v>28</v>
      </c>
      <c r="C39" s="34">
        <v>28</v>
      </c>
      <c r="D39" s="91"/>
      <c r="E39" s="47"/>
      <c r="F39" s="68"/>
      <c r="G39" s="168" t="s">
        <v>4055</v>
      </c>
      <c r="H39" s="172">
        <v>200</v>
      </c>
      <c r="I39" s="61" t="s">
        <v>3701</v>
      </c>
      <c r="J39" s="172">
        <v>37.630000000000003</v>
      </c>
      <c r="K39" s="106">
        <f t="shared" si="0"/>
        <v>7526</v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ht="16.5" thickTop="1" thickBot="1" x14ac:dyDescent="0.3">
      <c r="A40" s="47"/>
      <c r="B40" s="117">
        <f>IF(AND(G40&lt;&gt;"",H40&gt;0,I40&lt;&gt;"",J40&lt;&gt;0,K40&lt;&gt;0),COUNT($B$11:B39)+1,"")</f>
        <v>29</v>
      </c>
      <c r="C40" s="34">
        <v>29</v>
      </c>
      <c r="D40" s="91"/>
      <c r="E40" s="47"/>
      <c r="F40" s="68"/>
      <c r="G40" s="168" t="s">
        <v>4056</v>
      </c>
      <c r="H40" s="172">
        <v>500</v>
      </c>
      <c r="I40" s="61" t="s">
        <v>3701</v>
      </c>
      <c r="J40" s="172">
        <v>12.83</v>
      </c>
      <c r="K40" s="106">
        <f t="shared" si="0"/>
        <v>6415</v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16.5" thickTop="1" thickBot="1" x14ac:dyDescent="0.3">
      <c r="A41" s="47"/>
      <c r="B41" s="117">
        <f>IF(AND(G41&lt;&gt;"",H41&gt;0,I41&lt;&gt;"",J41&lt;&gt;0,K41&lt;&gt;0),COUNT($B$11:B40)+1,"")</f>
        <v>30</v>
      </c>
      <c r="C41" s="34">
        <v>30</v>
      </c>
      <c r="D41" s="91"/>
      <c r="E41" s="47"/>
      <c r="F41" s="68"/>
      <c r="G41" s="168" t="s">
        <v>4057</v>
      </c>
      <c r="H41" s="172">
        <v>500</v>
      </c>
      <c r="I41" s="61" t="s">
        <v>3701</v>
      </c>
      <c r="J41" s="172">
        <v>17.41</v>
      </c>
      <c r="K41" s="106">
        <f t="shared" si="0"/>
        <v>8705</v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ht="16.5" thickTop="1" thickBot="1" x14ac:dyDescent="0.3">
      <c r="A42" s="47"/>
      <c r="B42" s="117">
        <f>IF(AND(G42&lt;&gt;"",H42&gt;0,I42&lt;&gt;"",J42&lt;&gt;0,K42&lt;&gt;0),COUNT($B$11:B41)+1,"")</f>
        <v>31</v>
      </c>
      <c r="C42" s="34">
        <v>31</v>
      </c>
      <c r="D42" s="91"/>
      <c r="E42" s="47"/>
      <c r="F42" s="68"/>
      <c r="G42" s="168" t="s">
        <v>4058</v>
      </c>
      <c r="H42" s="172">
        <v>300</v>
      </c>
      <c r="I42" s="61" t="s">
        <v>3701</v>
      </c>
      <c r="J42" s="172">
        <v>21.03</v>
      </c>
      <c r="K42" s="106">
        <f t="shared" si="0"/>
        <v>6309</v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ht="27" thickTop="1" thickBot="1" x14ac:dyDescent="0.3">
      <c r="A43" s="47"/>
      <c r="B43" s="117">
        <f>IF(AND(G43&lt;&gt;"",H43&gt;0,I43&lt;&gt;"",J43&lt;&gt;0,K43&lt;&gt;0),COUNT($B$11:B42)+1,"")</f>
        <v>32</v>
      </c>
      <c r="C43" s="34">
        <v>32</v>
      </c>
      <c r="D43" s="91"/>
      <c r="E43" s="47"/>
      <c r="F43" s="68"/>
      <c r="G43" s="168" t="s">
        <v>4059</v>
      </c>
      <c r="H43" s="172">
        <v>200</v>
      </c>
      <c r="I43" s="61" t="s">
        <v>3701</v>
      </c>
      <c r="J43" s="172">
        <v>249</v>
      </c>
      <c r="K43" s="106">
        <f t="shared" si="0"/>
        <v>49800</v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ht="27" thickTop="1" thickBot="1" x14ac:dyDescent="0.3">
      <c r="A44" s="47"/>
      <c r="B44" s="117">
        <f>IF(AND(G44&lt;&gt;"",H44&gt;0,I44&lt;&gt;"",J44&lt;&gt;0,K44&lt;&gt;0),COUNT($B$11:B43)+1,"")</f>
        <v>33</v>
      </c>
      <c r="C44" s="34">
        <v>33</v>
      </c>
      <c r="D44" s="91"/>
      <c r="E44" s="47"/>
      <c r="F44" s="68"/>
      <c r="G44" s="168" t="s">
        <v>4060</v>
      </c>
      <c r="H44" s="173">
        <v>1000</v>
      </c>
      <c r="I44" s="61" t="s">
        <v>3701</v>
      </c>
      <c r="J44" s="172">
        <v>16.45</v>
      </c>
      <c r="K44" s="106">
        <f t="shared" si="0"/>
        <v>16450</v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ht="16.5" thickTop="1" thickBot="1" x14ac:dyDescent="0.3">
      <c r="A45" s="47"/>
      <c r="B45" s="117">
        <f>IF(AND(G45&lt;&gt;"",H45&gt;0,I45&lt;&gt;"",J45&lt;&gt;0,K45&lt;&gt;0),COUNT($B$11:B44)+1,"")</f>
        <v>34</v>
      </c>
      <c r="C45" s="34">
        <v>34</v>
      </c>
      <c r="D45" s="91"/>
      <c r="E45" s="47"/>
      <c r="F45" s="68"/>
      <c r="G45" s="169" t="s">
        <v>4061</v>
      </c>
      <c r="H45" s="172">
        <v>200</v>
      </c>
      <c r="I45" s="61" t="s">
        <v>3701</v>
      </c>
      <c r="J45" s="172">
        <v>45.81</v>
      </c>
      <c r="K45" s="106">
        <f t="shared" si="0"/>
        <v>9162</v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ht="16.5" thickTop="1" thickBot="1" x14ac:dyDescent="0.3">
      <c r="A46" s="47"/>
      <c r="B46" s="117">
        <f>IF(AND(G46&lt;&gt;"",H46&gt;0,I46&lt;&gt;"",J46&lt;&gt;0,K46&lt;&gt;0),COUNT($B$11:B45)+1,"")</f>
        <v>35</v>
      </c>
      <c r="C46" s="34">
        <v>35</v>
      </c>
      <c r="D46" s="91"/>
      <c r="E46" s="47"/>
      <c r="F46" s="68"/>
      <c r="G46" s="169" t="s">
        <v>4062</v>
      </c>
      <c r="H46" s="172">
        <v>300</v>
      </c>
      <c r="I46" s="61" t="s">
        <v>3701</v>
      </c>
      <c r="J46" s="172">
        <v>37.18</v>
      </c>
      <c r="K46" s="106">
        <f t="shared" si="0"/>
        <v>11154</v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ht="16.5" thickTop="1" thickBot="1" x14ac:dyDescent="0.3">
      <c r="A47" s="47"/>
      <c r="B47" s="117">
        <f>IF(AND(G47&lt;&gt;"",H47&gt;0,I47&lt;&gt;"",J47&lt;&gt;0,K47&lt;&gt;0),COUNT($B$11:B46)+1,"")</f>
        <v>36</v>
      </c>
      <c r="C47" s="34">
        <v>36</v>
      </c>
      <c r="D47" s="91"/>
      <c r="E47" s="47"/>
      <c r="F47" s="68"/>
      <c r="G47" s="169" t="s">
        <v>4063</v>
      </c>
      <c r="H47" s="172">
        <v>100</v>
      </c>
      <c r="I47" s="61" t="s">
        <v>3701</v>
      </c>
      <c r="J47" s="172">
        <v>74.430000000000007</v>
      </c>
      <c r="K47" s="106">
        <f t="shared" si="0"/>
        <v>7443</v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ht="16.5" thickTop="1" thickBot="1" x14ac:dyDescent="0.3">
      <c r="A48" s="47"/>
      <c r="B48" s="117">
        <f>IF(AND(G48&lt;&gt;"",H48&gt;0,I48&lt;&gt;"",J48&lt;&gt;0,K48&lt;&gt;0),COUNT($B$11:B47)+1,"")</f>
        <v>37</v>
      </c>
      <c r="C48" s="34">
        <v>37</v>
      </c>
      <c r="D48" s="91"/>
      <c r="E48" s="47"/>
      <c r="F48" s="68"/>
      <c r="G48" s="169" t="s">
        <v>4064</v>
      </c>
      <c r="H48" s="172">
        <v>100</v>
      </c>
      <c r="I48" s="61" t="s">
        <v>3701</v>
      </c>
      <c r="J48" s="172">
        <v>73.33</v>
      </c>
      <c r="K48" s="106">
        <f t="shared" si="0"/>
        <v>7333</v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ht="16.5" thickTop="1" thickBot="1" x14ac:dyDescent="0.3">
      <c r="A49" s="47"/>
      <c r="B49" s="117">
        <f>IF(AND(G49&lt;&gt;"",H49&gt;0,I49&lt;&gt;"",J49&lt;&gt;0,K49&lt;&gt;0),COUNT($B$11:B48)+1,"")</f>
        <v>38</v>
      </c>
      <c r="C49" s="34">
        <v>38</v>
      </c>
      <c r="D49" s="91"/>
      <c r="E49" s="47"/>
      <c r="F49" s="68"/>
      <c r="G49" s="169" t="s">
        <v>4065</v>
      </c>
      <c r="H49" s="172">
        <v>800</v>
      </c>
      <c r="I49" s="61" t="s">
        <v>3701</v>
      </c>
      <c r="J49" s="172">
        <v>626</v>
      </c>
      <c r="K49" s="106">
        <f t="shared" si="0"/>
        <v>500800</v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ht="16.5" thickTop="1" thickBot="1" x14ac:dyDescent="0.3">
      <c r="A50" s="47"/>
      <c r="B50" s="117">
        <f>IF(AND(G50&lt;&gt;"",H50&gt;0,I50&lt;&gt;"",J50&lt;&gt;0,K50&lt;&gt;0),COUNT($B$11:B49)+1,"")</f>
        <v>39</v>
      </c>
      <c r="C50" s="34">
        <v>39</v>
      </c>
      <c r="D50" s="91"/>
      <c r="E50" s="47"/>
      <c r="F50" s="68"/>
      <c r="G50" s="169" t="s">
        <v>4066</v>
      </c>
      <c r="H50" s="172">
        <v>800</v>
      </c>
      <c r="I50" s="61" t="s">
        <v>3701</v>
      </c>
      <c r="J50" s="172">
        <v>381.16</v>
      </c>
      <c r="K50" s="106">
        <f t="shared" si="0"/>
        <v>304928</v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ht="27" thickTop="1" thickBot="1" x14ac:dyDescent="0.3">
      <c r="A51" s="47"/>
      <c r="B51" s="117">
        <f>IF(AND(G51&lt;&gt;"",H51&gt;0,I51&lt;&gt;"",J51&lt;&gt;0,K51&lt;&gt;0),COUNT($B$11:B50)+1,"")</f>
        <v>40</v>
      </c>
      <c r="C51" s="34">
        <v>40</v>
      </c>
      <c r="D51" s="91"/>
      <c r="E51" s="47"/>
      <c r="F51" s="68"/>
      <c r="G51" s="167" t="s">
        <v>4067</v>
      </c>
      <c r="H51" s="172">
        <v>200</v>
      </c>
      <c r="I51" s="61" t="s">
        <v>3701</v>
      </c>
      <c r="J51" s="172">
        <v>7.91</v>
      </c>
      <c r="K51" s="106">
        <f t="shared" si="0"/>
        <v>1582</v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ht="27" thickTop="1" thickBot="1" x14ac:dyDescent="0.3">
      <c r="A52" s="47"/>
      <c r="B52" s="117">
        <f>IF(AND(G52&lt;&gt;"",H52&gt;0,I52&lt;&gt;"",J52&lt;&gt;0,K52&lt;&gt;0),COUNT($B$11:B51)+1,"")</f>
        <v>41</v>
      </c>
      <c r="C52" s="34">
        <v>41</v>
      </c>
      <c r="D52" s="91"/>
      <c r="E52" s="47"/>
      <c r="F52" s="68"/>
      <c r="G52" s="168" t="s">
        <v>4068</v>
      </c>
      <c r="H52" s="172">
        <v>200</v>
      </c>
      <c r="I52" s="61" t="s">
        <v>3701</v>
      </c>
      <c r="J52" s="172">
        <v>10.93</v>
      </c>
      <c r="K52" s="106">
        <f t="shared" si="0"/>
        <v>2186</v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ht="27" thickTop="1" thickBot="1" x14ac:dyDescent="0.3">
      <c r="A53" s="47"/>
      <c r="B53" s="117">
        <f>IF(AND(G53&lt;&gt;"",H53&gt;0,I53&lt;&gt;"",J53&lt;&gt;0,K53&lt;&gt;0),COUNT($B$11:B52)+1,"")</f>
        <v>42</v>
      </c>
      <c r="C53" s="34">
        <v>42</v>
      </c>
      <c r="D53" s="91"/>
      <c r="E53" s="47"/>
      <c r="F53" s="68"/>
      <c r="G53" s="168" t="s">
        <v>4069</v>
      </c>
      <c r="H53" s="172">
        <v>200</v>
      </c>
      <c r="I53" s="61" t="s">
        <v>3701</v>
      </c>
      <c r="J53" s="172">
        <v>14.91</v>
      </c>
      <c r="K53" s="106">
        <f t="shared" si="0"/>
        <v>2982</v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ht="27" thickTop="1" thickBot="1" x14ac:dyDescent="0.3">
      <c r="A54" s="47"/>
      <c r="B54" s="117">
        <f>IF(AND(G54&lt;&gt;"",H54&gt;0,I54&lt;&gt;"",J54&lt;&gt;0,K54&lt;&gt;0),COUNT($B$11:B53)+1,"")</f>
        <v>43</v>
      </c>
      <c r="C54" s="34">
        <v>43</v>
      </c>
      <c r="D54" s="91"/>
      <c r="E54" s="47"/>
      <c r="F54" s="68"/>
      <c r="G54" s="168" t="s">
        <v>4070</v>
      </c>
      <c r="H54" s="172">
        <v>200</v>
      </c>
      <c r="I54" s="61" t="s">
        <v>3701</v>
      </c>
      <c r="J54" s="172">
        <v>17.12</v>
      </c>
      <c r="K54" s="106">
        <f t="shared" si="0"/>
        <v>3424</v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ht="16.5" thickTop="1" thickBot="1" x14ac:dyDescent="0.3">
      <c r="A55" s="47"/>
      <c r="B55" s="117">
        <f>IF(AND(G55&lt;&gt;"",H55&gt;0,I55&lt;&gt;"",J55&lt;&gt;0,K55&lt;&gt;0),COUNT($B$11:B54)+1,"")</f>
        <v>44</v>
      </c>
      <c r="C55" s="34">
        <v>44</v>
      </c>
      <c r="D55" s="91"/>
      <c r="E55" s="47"/>
      <c r="F55" s="68"/>
      <c r="G55" s="167" t="s">
        <v>4071</v>
      </c>
      <c r="H55" s="172">
        <v>20</v>
      </c>
      <c r="I55" s="61" t="s">
        <v>3701</v>
      </c>
      <c r="J55" s="172">
        <v>80.33</v>
      </c>
      <c r="K55" s="106">
        <f t="shared" si="0"/>
        <v>1606.6</v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ht="16.5" thickTop="1" thickBot="1" x14ac:dyDescent="0.3">
      <c r="A56" s="47"/>
      <c r="B56" s="117">
        <f>IF(AND(G56&lt;&gt;"",H56&gt;0,I56&lt;&gt;"",J56&lt;&gt;0,K56&lt;&gt;0),COUNT($B$11:B55)+1,"")</f>
        <v>45</v>
      </c>
      <c r="C56" s="34">
        <v>45</v>
      </c>
      <c r="D56" s="91"/>
      <c r="E56" s="47"/>
      <c r="F56" s="68"/>
      <c r="G56" s="168" t="s">
        <v>4072</v>
      </c>
      <c r="H56" s="172">
        <v>200</v>
      </c>
      <c r="I56" s="61" t="s">
        <v>3701</v>
      </c>
      <c r="J56" s="172">
        <v>11.01</v>
      </c>
      <c r="K56" s="106">
        <f t="shared" si="0"/>
        <v>2202</v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ht="16.5" thickTop="1" thickBot="1" x14ac:dyDescent="0.3">
      <c r="A57" s="47"/>
      <c r="B57" s="117">
        <f>IF(AND(G57&lt;&gt;"",H57&gt;0,I57&lt;&gt;"",J57&lt;&gt;0,K57&lt;&gt;0),COUNT($B$11:B56)+1,"")</f>
        <v>46</v>
      </c>
      <c r="C57" s="34">
        <v>46</v>
      </c>
      <c r="D57" s="91"/>
      <c r="E57" s="47"/>
      <c r="F57" s="68"/>
      <c r="G57" s="168" t="s">
        <v>4073</v>
      </c>
      <c r="H57" s="172">
        <v>200</v>
      </c>
      <c r="I57" s="61" t="s">
        <v>3701</v>
      </c>
      <c r="J57" s="172">
        <v>9.06</v>
      </c>
      <c r="K57" s="106">
        <f t="shared" si="0"/>
        <v>1812</v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ht="16.5" thickTop="1" thickBot="1" x14ac:dyDescent="0.3">
      <c r="A58" s="47"/>
      <c r="B58" s="117">
        <f>IF(AND(G58&lt;&gt;"",H58&gt;0,I58&lt;&gt;"",J58&lt;&gt;0,K58&lt;&gt;0),COUNT($B$11:B57)+1,"")</f>
        <v>47</v>
      </c>
      <c r="C58" s="34">
        <v>47</v>
      </c>
      <c r="D58" s="91"/>
      <c r="E58" s="47"/>
      <c r="F58" s="68"/>
      <c r="G58" s="168" t="s">
        <v>4074</v>
      </c>
      <c r="H58" s="172">
        <v>100</v>
      </c>
      <c r="I58" s="61" t="s">
        <v>3701</v>
      </c>
      <c r="J58" s="172">
        <v>10.08</v>
      </c>
      <c r="K58" s="106">
        <f t="shared" si="0"/>
        <v>1008</v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ht="16.5" thickTop="1" thickBot="1" x14ac:dyDescent="0.3">
      <c r="A59" s="47"/>
      <c r="B59" s="117">
        <f>IF(AND(G59&lt;&gt;"",H59&gt;0,I59&lt;&gt;"",J59&lt;&gt;0,K59&lt;&gt;0),COUNT($B$11:B58)+1,"")</f>
        <v>48</v>
      </c>
      <c r="C59" s="34">
        <v>48</v>
      </c>
      <c r="D59" s="91"/>
      <c r="E59" s="47"/>
      <c r="F59" s="68"/>
      <c r="G59" s="168" t="s">
        <v>4075</v>
      </c>
      <c r="H59" s="172">
        <v>200</v>
      </c>
      <c r="I59" s="61" t="s">
        <v>3701</v>
      </c>
      <c r="J59" s="172">
        <v>10.24</v>
      </c>
      <c r="K59" s="106">
        <f t="shared" si="0"/>
        <v>2048</v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ht="16.5" thickTop="1" thickBot="1" x14ac:dyDescent="0.3">
      <c r="A60" s="47"/>
      <c r="B60" s="117">
        <f>IF(AND(G60&lt;&gt;"",H60&gt;0,I60&lt;&gt;"",J60&lt;&gt;0,K60&lt;&gt;0),COUNT($B$11:B59)+1,"")</f>
        <v>49</v>
      </c>
      <c r="C60" s="34">
        <v>49</v>
      </c>
      <c r="D60" s="91"/>
      <c r="E60" s="47"/>
      <c r="F60" s="68"/>
      <c r="G60" s="168" t="s">
        <v>4076</v>
      </c>
      <c r="H60" s="172">
        <v>100</v>
      </c>
      <c r="I60" s="61" t="s">
        <v>3701</v>
      </c>
      <c r="J60" s="172">
        <v>11.67</v>
      </c>
      <c r="K60" s="106">
        <f t="shared" si="0"/>
        <v>1167</v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ht="27" thickTop="1" thickBot="1" x14ac:dyDescent="0.3">
      <c r="A61" s="47"/>
      <c r="B61" s="117">
        <f>IF(AND(G61&lt;&gt;"",H61&gt;0,I61&lt;&gt;"",J61&lt;&gt;0,K61&lt;&gt;0),COUNT($B$11:B60)+1,"")</f>
        <v>50</v>
      </c>
      <c r="C61" s="34">
        <v>50</v>
      </c>
      <c r="D61" s="91"/>
      <c r="E61" s="47"/>
      <c r="F61" s="68"/>
      <c r="G61" s="167" t="s">
        <v>4077</v>
      </c>
      <c r="H61" s="172">
        <v>100</v>
      </c>
      <c r="I61" s="61" t="s">
        <v>3701</v>
      </c>
      <c r="J61" s="172">
        <v>146.72</v>
      </c>
      <c r="K61" s="106">
        <f t="shared" si="0"/>
        <v>14672</v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ht="27" thickTop="1" thickBot="1" x14ac:dyDescent="0.3">
      <c r="A62" s="47"/>
      <c r="B62" s="117">
        <f>IF(AND(G62&lt;&gt;"",H62&gt;0,I62&lt;&gt;"",J62&lt;&gt;0,K62&lt;&gt;0),COUNT($B$11:B61)+1,"")</f>
        <v>51</v>
      </c>
      <c r="C62" s="34">
        <v>51</v>
      </c>
      <c r="D62" s="91"/>
      <c r="E62" s="47"/>
      <c r="F62" s="68"/>
      <c r="G62" s="168" t="s">
        <v>4078</v>
      </c>
      <c r="H62" s="172">
        <v>200</v>
      </c>
      <c r="I62" s="61" t="s">
        <v>3701</v>
      </c>
      <c r="J62" s="172">
        <v>116.71</v>
      </c>
      <c r="K62" s="106">
        <f t="shared" si="0"/>
        <v>23342</v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ht="27" thickTop="1" thickBot="1" x14ac:dyDescent="0.3">
      <c r="A63" s="47"/>
      <c r="B63" s="117">
        <f>IF(AND(G63&lt;&gt;"",H63&gt;0,I63&lt;&gt;"",J63&lt;&gt;0,K63&lt;&gt;0),COUNT($B$11:B62)+1,"")</f>
        <v>52</v>
      </c>
      <c r="C63" s="34">
        <v>52</v>
      </c>
      <c r="D63" s="91"/>
      <c r="E63" s="47"/>
      <c r="F63" s="68"/>
      <c r="G63" s="168" t="s">
        <v>4079</v>
      </c>
      <c r="H63" s="172">
        <v>100</v>
      </c>
      <c r="I63" s="61" t="s">
        <v>3701</v>
      </c>
      <c r="J63" s="172">
        <v>30.66</v>
      </c>
      <c r="K63" s="106">
        <f t="shared" si="0"/>
        <v>3066</v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ht="27" thickTop="1" thickBot="1" x14ac:dyDescent="0.3">
      <c r="A64" s="47"/>
      <c r="B64" s="117">
        <f>IF(AND(G64&lt;&gt;"",H64&gt;0,I64&lt;&gt;"",J64&lt;&gt;0,K64&lt;&gt;0),COUNT($B$11:B63)+1,"")</f>
        <v>53</v>
      </c>
      <c r="C64" s="34">
        <v>53</v>
      </c>
      <c r="D64" s="91"/>
      <c r="E64" s="47"/>
      <c r="F64" s="68"/>
      <c r="G64" s="168" t="s">
        <v>4080</v>
      </c>
      <c r="H64" s="172">
        <v>100</v>
      </c>
      <c r="I64" s="61" t="s">
        <v>3701</v>
      </c>
      <c r="J64" s="172">
        <v>42.37</v>
      </c>
      <c r="K64" s="106">
        <f t="shared" si="0"/>
        <v>4237</v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ht="27" thickTop="1" thickBot="1" x14ac:dyDescent="0.3">
      <c r="A65" s="47"/>
      <c r="B65" s="117">
        <f>IF(AND(G65&lt;&gt;"",H65&gt;0,I65&lt;&gt;"",J65&lt;&gt;0,K65&lt;&gt;0),COUNT($B$11:B64)+1,"")</f>
        <v>54</v>
      </c>
      <c r="C65" s="34">
        <v>54</v>
      </c>
      <c r="D65" s="91"/>
      <c r="E65" s="47"/>
      <c r="F65" s="68"/>
      <c r="G65" s="168" t="s">
        <v>4081</v>
      </c>
      <c r="H65" s="172">
        <v>200</v>
      </c>
      <c r="I65" s="61" t="s">
        <v>3701</v>
      </c>
      <c r="J65" s="172">
        <v>74.650000000000006</v>
      </c>
      <c r="K65" s="106">
        <f t="shared" si="0"/>
        <v>14930</v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ht="27" thickTop="1" thickBot="1" x14ac:dyDescent="0.3">
      <c r="A66" s="47"/>
      <c r="B66" s="117">
        <f>IF(AND(G66&lt;&gt;"",H66&gt;0,I66&lt;&gt;"",J66&lt;&gt;0,K66&lt;&gt;0),COUNT($B$11:B65)+1,"")</f>
        <v>55</v>
      </c>
      <c r="C66" s="34">
        <v>55</v>
      </c>
      <c r="D66" s="91"/>
      <c r="E66" s="47"/>
      <c r="F66" s="68"/>
      <c r="G66" s="168" t="s">
        <v>4082</v>
      </c>
      <c r="H66" s="172">
        <v>200</v>
      </c>
      <c r="I66" s="61" t="s">
        <v>3701</v>
      </c>
      <c r="J66" s="172">
        <v>112.63</v>
      </c>
      <c r="K66" s="106">
        <f t="shared" si="0"/>
        <v>22526</v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ht="27" thickTop="1" thickBot="1" x14ac:dyDescent="0.3">
      <c r="A67" s="47"/>
      <c r="B67" s="117">
        <f>IF(AND(G67&lt;&gt;"",H67&gt;0,I67&lt;&gt;"",J67&lt;&gt;0,K67&lt;&gt;0),COUNT($B$11:B66)+1,"")</f>
        <v>56</v>
      </c>
      <c r="C67" s="34">
        <v>56</v>
      </c>
      <c r="D67" s="91"/>
      <c r="E67" s="47"/>
      <c r="F67" s="68"/>
      <c r="G67" s="168" t="s">
        <v>4083</v>
      </c>
      <c r="H67" s="172">
        <v>100</v>
      </c>
      <c r="I67" s="61" t="s">
        <v>3701</v>
      </c>
      <c r="J67" s="172">
        <v>369.33</v>
      </c>
      <c r="K67" s="106">
        <f t="shared" si="0"/>
        <v>36933</v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ht="27" thickTop="1" thickBot="1" x14ac:dyDescent="0.3">
      <c r="A68" s="47"/>
      <c r="B68" s="117">
        <f>IF(AND(G68&lt;&gt;"",H68&gt;0,I68&lt;&gt;"",J68&lt;&gt;0,K68&lt;&gt;0),COUNT($B$11:B67)+1,"")</f>
        <v>57</v>
      </c>
      <c r="C68" s="34">
        <v>57</v>
      </c>
      <c r="D68" s="91"/>
      <c r="E68" s="47"/>
      <c r="F68" s="68"/>
      <c r="G68" s="168" t="s">
        <v>4084</v>
      </c>
      <c r="H68" s="172">
        <v>200</v>
      </c>
      <c r="I68" s="61" t="s">
        <v>3701</v>
      </c>
      <c r="J68" s="172">
        <v>258.83</v>
      </c>
      <c r="K68" s="106">
        <f t="shared" si="0"/>
        <v>51766</v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ht="27" thickTop="1" thickBot="1" x14ac:dyDescent="0.3">
      <c r="A69" s="47"/>
      <c r="B69" s="117">
        <f>IF(AND(G69&lt;&gt;"",H69&gt;0,I69&lt;&gt;"",J69&lt;&gt;0,K69&lt;&gt;0),COUNT($B$11:B68)+1,"")</f>
        <v>58</v>
      </c>
      <c r="C69" s="34">
        <v>58</v>
      </c>
      <c r="D69" s="91"/>
      <c r="E69" s="47"/>
      <c r="F69" s="68"/>
      <c r="G69" s="168" t="s">
        <v>4085</v>
      </c>
      <c r="H69" s="172">
        <v>100</v>
      </c>
      <c r="I69" s="61" t="s">
        <v>3701</v>
      </c>
      <c r="J69" s="172">
        <v>49.99</v>
      </c>
      <c r="K69" s="106">
        <f t="shared" si="0"/>
        <v>4999</v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ht="16.5" thickTop="1" thickBot="1" x14ac:dyDescent="0.3">
      <c r="A70" s="47"/>
      <c r="B70" s="117">
        <f>IF(AND(G70&lt;&gt;"",H70&gt;0,I70&lt;&gt;"",J70&lt;&gt;0,K70&lt;&gt;0),COUNT($B$11:B69)+1,"")</f>
        <v>59</v>
      </c>
      <c r="C70" s="34">
        <v>59</v>
      </c>
      <c r="D70" s="91"/>
      <c r="E70" s="47"/>
      <c r="F70" s="68"/>
      <c r="G70" s="169" t="s">
        <v>4086</v>
      </c>
      <c r="H70" s="173">
        <v>2000</v>
      </c>
      <c r="I70" s="61" t="s">
        <v>3701</v>
      </c>
      <c r="J70" s="172">
        <v>50.43</v>
      </c>
      <c r="K70" s="106">
        <f t="shared" si="0"/>
        <v>100860</v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ht="16.5" thickTop="1" thickBot="1" x14ac:dyDescent="0.3">
      <c r="A71" s="47"/>
      <c r="B71" s="117">
        <f>IF(AND(G71&lt;&gt;"",H71&gt;0,I71&lt;&gt;"",J71&lt;&gt;0,K71&lt;&gt;0),COUNT($B$11:B70)+1,"")</f>
        <v>60</v>
      </c>
      <c r="C71" s="34">
        <v>60</v>
      </c>
      <c r="D71" s="91"/>
      <c r="E71" s="47"/>
      <c r="F71" s="68"/>
      <c r="G71" s="167" t="s">
        <v>4087</v>
      </c>
      <c r="H71" s="172">
        <v>100</v>
      </c>
      <c r="I71" s="61" t="s">
        <v>3701</v>
      </c>
      <c r="J71" s="172">
        <v>14.39</v>
      </c>
      <c r="K71" s="106">
        <f t="shared" si="0"/>
        <v>1439</v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ht="16.5" thickTop="1" thickBot="1" x14ac:dyDescent="0.3">
      <c r="A72" s="47"/>
      <c r="B72" s="117">
        <f>IF(AND(G72&lt;&gt;"",H72&gt;0,I72&lt;&gt;"",J72&lt;&gt;0,K72&lt;&gt;0),COUNT($B$11:B71)+1,"")</f>
        <v>61</v>
      </c>
      <c r="C72" s="34">
        <v>61</v>
      </c>
      <c r="D72" s="91"/>
      <c r="E72" s="47"/>
      <c r="F72" s="68"/>
      <c r="G72" s="168" t="s">
        <v>4088</v>
      </c>
      <c r="H72" s="172">
        <v>200</v>
      </c>
      <c r="I72" s="61" t="s">
        <v>3701</v>
      </c>
      <c r="J72" s="172">
        <v>6.8</v>
      </c>
      <c r="K72" s="106">
        <f t="shared" si="0"/>
        <v>1360</v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ht="16.5" thickTop="1" thickBot="1" x14ac:dyDescent="0.3">
      <c r="A73" s="47"/>
      <c r="B73" s="117">
        <f>IF(AND(G73&lt;&gt;"",H73&gt;0,I73&lt;&gt;"",J73&lt;&gt;0,K73&lt;&gt;0),COUNT($B$11:B72)+1,"")</f>
        <v>62</v>
      </c>
      <c r="C73" s="34">
        <v>62</v>
      </c>
      <c r="D73" s="91"/>
      <c r="E73" s="47"/>
      <c r="F73" s="68"/>
      <c r="G73" s="168" t="s">
        <v>4089</v>
      </c>
      <c r="H73" s="172">
        <v>200</v>
      </c>
      <c r="I73" s="61" t="s">
        <v>3701</v>
      </c>
      <c r="J73" s="172">
        <v>7.6</v>
      </c>
      <c r="K73" s="106">
        <f t="shared" si="0"/>
        <v>1520</v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ht="16.5" thickTop="1" thickBot="1" x14ac:dyDescent="0.3">
      <c r="A74" s="47"/>
      <c r="B74" s="117">
        <f>IF(AND(G74&lt;&gt;"",H74&gt;0,I74&lt;&gt;"",J74&lt;&gt;0,K74&lt;&gt;0),COUNT($B$11:B73)+1,"")</f>
        <v>63</v>
      </c>
      <c r="C74" s="34">
        <v>63</v>
      </c>
      <c r="D74" s="91"/>
      <c r="E74" s="47"/>
      <c r="F74" s="68"/>
      <c r="G74" s="168" t="s">
        <v>4090</v>
      </c>
      <c r="H74" s="172">
        <v>200</v>
      </c>
      <c r="I74" s="61" t="s">
        <v>3701</v>
      </c>
      <c r="J74" s="172">
        <v>6.95</v>
      </c>
      <c r="K74" s="106">
        <f t="shared" si="0"/>
        <v>1390</v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ht="27" thickTop="1" thickBot="1" x14ac:dyDescent="0.3">
      <c r="A75" s="47"/>
      <c r="B75" s="117">
        <f>IF(AND(G75&lt;&gt;"",H75&gt;0,I75&lt;&gt;"",J75&lt;&gt;0,K75&lt;&gt;0),COUNT($B$11:B74)+1,"")</f>
        <v>64</v>
      </c>
      <c r="C75" s="34">
        <v>64</v>
      </c>
      <c r="D75" s="91"/>
      <c r="E75" s="47"/>
      <c r="F75" s="68"/>
      <c r="G75" s="168" t="s">
        <v>4091</v>
      </c>
      <c r="H75" s="172">
        <v>100</v>
      </c>
      <c r="I75" s="61" t="s">
        <v>3701</v>
      </c>
      <c r="J75" s="172">
        <v>20.66</v>
      </c>
      <c r="K75" s="106">
        <f t="shared" si="0"/>
        <v>2066</v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ht="27" thickTop="1" thickBot="1" x14ac:dyDescent="0.3">
      <c r="A76" s="47"/>
      <c r="B76" s="117">
        <f>IF(AND(G76&lt;&gt;"",H76&gt;0,I76&lt;&gt;"",J76&lt;&gt;0,K76&lt;&gt;0),COUNT($B$11:B75)+1,"")</f>
        <v>65</v>
      </c>
      <c r="C76" s="34">
        <v>65</v>
      </c>
      <c r="D76" s="91"/>
      <c r="E76" s="47"/>
      <c r="F76" s="68"/>
      <c r="G76" s="168" t="s">
        <v>4092</v>
      </c>
      <c r="H76" s="172">
        <v>100</v>
      </c>
      <c r="I76" s="61" t="s">
        <v>3701</v>
      </c>
      <c r="J76" s="172">
        <v>8.8699999999999992</v>
      </c>
      <c r="K76" s="106">
        <f t="shared" si="0"/>
        <v>887</v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ht="27" thickTop="1" thickBot="1" x14ac:dyDescent="0.3">
      <c r="A77" s="47"/>
      <c r="B77" s="117">
        <f>IF(AND(G77&lt;&gt;"",H77&gt;0,I77&lt;&gt;"",J77&lt;&gt;0,K77&lt;&gt;0),COUNT($B$11:B76)+1,"")</f>
        <v>66</v>
      </c>
      <c r="C77" s="34">
        <v>66</v>
      </c>
      <c r="D77" s="91"/>
      <c r="E77" s="47"/>
      <c r="F77" s="68"/>
      <c r="G77" s="167" t="s">
        <v>4093</v>
      </c>
      <c r="H77" s="172">
        <v>200</v>
      </c>
      <c r="I77" s="61" t="s">
        <v>3701</v>
      </c>
      <c r="J77" s="172">
        <v>12.85</v>
      </c>
      <c r="K77" s="106">
        <f t="shared" si="0"/>
        <v>2570</v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ht="27" thickTop="1" thickBot="1" x14ac:dyDescent="0.3">
      <c r="A78" s="47"/>
      <c r="B78" s="117">
        <f>IF(AND(G78&lt;&gt;"",H78&gt;0,I78&lt;&gt;"",J78&lt;&gt;0,K78&lt;&gt;0),COUNT($B$11:B77)+1,"")</f>
        <v>67</v>
      </c>
      <c r="C78" s="34">
        <v>67</v>
      </c>
      <c r="D78" s="91"/>
      <c r="E78" s="47"/>
      <c r="F78" s="68"/>
      <c r="G78" s="168" t="s">
        <v>4094</v>
      </c>
      <c r="H78" s="172">
        <v>100</v>
      </c>
      <c r="I78" s="61" t="s">
        <v>3701</v>
      </c>
      <c r="J78" s="172">
        <v>45.97</v>
      </c>
      <c r="K78" s="106">
        <f t="shared" si="0"/>
        <v>4597</v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ht="52.5" thickTop="1" thickBot="1" x14ac:dyDescent="0.3">
      <c r="A79" s="47"/>
      <c r="B79" s="117">
        <f>IF(AND(G79&lt;&gt;"",H79&gt;0,I79&lt;&gt;"",J79&lt;&gt;0,K79&lt;&gt;0),COUNT($B$11:B78)+1,"")</f>
        <v>68</v>
      </c>
      <c r="C79" s="34">
        <v>68</v>
      </c>
      <c r="D79" s="91"/>
      <c r="E79" s="47"/>
      <c r="F79" s="68"/>
      <c r="G79" s="168" t="s">
        <v>4095</v>
      </c>
      <c r="H79" s="172">
        <v>100</v>
      </c>
      <c r="I79" s="61" t="s">
        <v>3701</v>
      </c>
      <c r="J79" s="172">
        <v>27.68</v>
      </c>
      <c r="K79" s="106">
        <f t="shared" ref="K79:K127" si="1">IFERROR(IF(H79*J79&lt;&gt;0,ROUND(ROUND(H79,4)*ROUND(J79,4),2),""),"")</f>
        <v>2768</v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ht="16.5" thickTop="1" thickBot="1" x14ac:dyDescent="0.3">
      <c r="A80" s="47"/>
      <c r="B80" s="117">
        <f>IF(AND(G80&lt;&gt;"",H80&gt;0,I80&lt;&gt;"",J80&lt;&gt;0,K80&lt;&gt;0),COUNT($B$11:B79)+1,"")</f>
        <v>69</v>
      </c>
      <c r="C80" s="34">
        <v>69</v>
      </c>
      <c r="D80" s="91"/>
      <c r="E80" s="47"/>
      <c r="F80" s="68"/>
      <c r="G80" s="168" t="s">
        <v>4096</v>
      </c>
      <c r="H80" s="172">
        <v>100</v>
      </c>
      <c r="I80" s="61" t="s">
        <v>3701</v>
      </c>
      <c r="J80" s="172">
        <v>8.1999999999999993</v>
      </c>
      <c r="K80" s="106">
        <f t="shared" si="1"/>
        <v>820</v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ht="16.5" thickTop="1" thickBot="1" x14ac:dyDescent="0.3">
      <c r="A81" s="47"/>
      <c r="B81" s="117">
        <f>IF(AND(G81&lt;&gt;"",H81&gt;0,I81&lt;&gt;"",J81&lt;&gt;0,K81&lt;&gt;0),COUNT($B$11:B80)+1,"")</f>
        <v>70</v>
      </c>
      <c r="C81" s="34">
        <v>70</v>
      </c>
      <c r="D81" s="91"/>
      <c r="E81" s="47"/>
      <c r="F81" s="68"/>
      <c r="G81" s="168" t="s">
        <v>4097</v>
      </c>
      <c r="H81" s="172">
        <v>100</v>
      </c>
      <c r="I81" s="61" t="s">
        <v>3701</v>
      </c>
      <c r="J81" s="172">
        <v>6.91</v>
      </c>
      <c r="K81" s="106">
        <f t="shared" si="1"/>
        <v>691</v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ht="16.5" thickTop="1" thickBot="1" x14ac:dyDescent="0.3">
      <c r="A82" s="47"/>
      <c r="B82" s="117">
        <f>IF(AND(G82&lt;&gt;"",H82&gt;0,I82&lt;&gt;"",J82&lt;&gt;0,K82&lt;&gt;0),COUNT($B$11:B81)+1,"")</f>
        <v>71</v>
      </c>
      <c r="C82" s="34">
        <v>71</v>
      </c>
      <c r="D82" s="91"/>
      <c r="E82" s="47"/>
      <c r="F82" s="68"/>
      <c r="G82" s="168" t="s">
        <v>4098</v>
      </c>
      <c r="H82" s="172">
        <v>200</v>
      </c>
      <c r="I82" s="61" t="s">
        <v>3701</v>
      </c>
      <c r="J82" s="172">
        <v>74.06</v>
      </c>
      <c r="K82" s="106">
        <f t="shared" si="1"/>
        <v>14812</v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ht="16.5" thickTop="1" thickBot="1" x14ac:dyDescent="0.3">
      <c r="A83" s="47"/>
      <c r="B83" s="117">
        <f>IF(AND(G83&lt;&gt;"",H83&gt;0,I83&lt;&gt;"",J83&lt;&gt;0,K83&lt;&gt;0),COUNT($B$11:B82)+1,"")</f>
        <v>72</v>
      </c>
      <c r="C83" s="34">
        <v>72</v>
      </c>
      <c r="D83" s="91"/>
      <c r="E83" s="47"/>
      <c r="F83" s="68"/>
      <c r="G83" s="168" t="s">
        <v>4099</v>
      </c>
      <c r="H83" s="172">
        <v>200</v>
      </c>
      <c r="I83" s="61" t="s">
        <v>3701</v>
      </c>
      <c r="J83" s="172">
        <v>166.75</v>
      </c>
      <c r="K83" s="106">
        <f t="shared" si="1"/>
        <v>33350</v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ht="16.5" thickTop="1" thickBot="1" x14ac:dyDescent="0.3">
      <c r="A84" s="47"/>
      <c r="B84" s="117">
        <f>IF(AND(G84&lt;&gt;"",H84&gt;0,I84&lt;&gt;"",J84&lt;&gt;0,K84&lt;&gt;0),COUNT($B$11:B83)+1,"")</f>
        <v>73</v>
      </c>
      <c r="C84" s="34">
        <v>73</v>
      </c>
      <c r="D84" s="91"/>
      <c r="E84" s="47"/>
      <c r="F84" s="68"/>
      <c r="G84" s="168" t="s">
        <v>4100</v>
      </c>
      <c r="H84" s="172">
        <v>200</v>
      </c>
      <c r="I84" s="61" t="s">
        <v>3701</v>
      </c>
      <c r="J84" s="172">
        <v>53.87</v>
      </c>
      <c r="K84" s="106">
        <f t="shared" si="1"/>
        <v>10774</v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ht="16.5" thickTop="1" thickBot="1" x14ac:dyDescent="0.3">
      <c r="A85" s="47"/>
      <c r="B85" s="117">
        <f>IF(AND(G85&lt;&gt;"",H85&gt;0,I85&lt;&gt;"",J85&lt;&gt;0,K85&lt;&gt;0),COUNT($B$11:B84)+1,"")</f>
        <v>74</v>
      </c>
      <c r="C85" s="34">
        <v>74</v>
      </c>
      <c r="D85" s="91"/>
      <c r="E85" s="47"/>
      <c r="F85" s="68"/>
      <c r="G85" s="168" t="s">
        <v>4101</v>
      </c>
      <c r="H85" s="172">
        <v>200</v>
      </c>
      <c r="I85" s="61" t="s">
        <v>3701</v>
      </c>
      <c r="J85" s="172">
        <v>146.74</v>
      </c>
      <c r="K85" s="106">
        <f t="shared" si="1"/>
        <v>29348</v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ht="27" thickTop="1" thickBot="1" x14ac:dyDescent="0.3">
      <c r="A86" s="47"/>
      <c r="B86" s="117">
        <f>IF(AND(G86&lt;&gt;"",H86&gt;0,I86&lt;&gt;"",J86&lt;&gt;0,K86&lt;&gt;0),COUNT($B$11:B85)+1,"")</f>
        <v>75</v>
      </c>
      <c r="C86" s="34">
        <v>75</v>
      </c>
      <c r="D86" s="91"/>
      <c r="E86" s="47"/>
      <c r="F86" s="68"/>
      <c r="G86" s="168" t="s">
        <v>4102</v>
      </c>
      <c r="H86" s="172">
        <v>200</v>
      </c>
      <c r="I86" s="61" t="s">
        <v>3701</v>
      </c>
      <c r="J86" s="172">
        <v>24.7</v>
      </c>
      <c r="K86" s="106">
        <f t="shared" si="1"/>
        <v>4940</v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ht="27" thickTop="1" thickBot="1" x14ac:dyDescent="0.3">
      <c r="A87" s="47"/>
      <c r="B87" s="117">
        <f>IF(AND(G87&lt;&gt;"",H87&gt;0,I87&lt;&gt;"",J87&lt;&gt;0,K87&lt;&gt;0),COUNT($B$11:B86)+1,"")</f>
        <v>76</v>
      </c>
      <c r="C87" s="34">
        <v>76</v>
      </c>
      <c r="D87" s="91"/>
      <c r="E87" s="47"/>
      <c r="F87" s="68"/>
      <c r="G87" s="168" t="s">
        <v>4103</v>
      </c>
      <c r="H87" s="172">
        <v>200</v>
      </c>
      <c r="I87" s="61" t="s">
        <v>3701</v>
      </c>
      <c r="J87" s="172">
        <v>12.38</v>
      </c>
      <c r="K87" s="106">
        <f t="shared" si="1"/>
        <v>2476</v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ht="27" thickTop="1" thickBot="1" x14ac:dyDescent="0.3">
      <c r="A88" s="47"/>
      <c r="B88" s="117">
        <f>IF(AND(G88&lt;&gt;"",H88&gt;0,I88&lt;&gt;"",J88&lt;&gt;0,K88&lt;&gt;0),COUNT($B$11:B87)+1,"")</f>
        <v>77</v>
      </c>
      <c r="C88" s="34">
        <v>77</v>
      </c>
      <c r="D88" s="91"/>
      <c r="E88" s="47"/>
      <c r="F88" s="68"/>
      <c r="G88" s="168" t="s">
        <v>4104</v>
      </c>
      <c r="H88" s="172">
        <v>100</v>
      </c>
      <c r="I88" s="61" t="s">
        <v>3701</v>
      </c>
      <c r="J88" s="172">
        <v>39.799999999999997</v>
      </c>
      <c r="K88" s="106">
        <f t="shared" si="1"/>
        <v>3980</v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ht="16.5" thickTop="1" thickBot="1" x14ac:dyDescent="0.3">
      <c r="A89" s="47"/>
      <c r="B89" s="117">
        <f>IF(AND(G89&lt;&gt;"",H89&gt;0,I89&lt;&gt;"",J89&lt;&gt;0,K89&lt;&gt;0),COUNT($B$11:B88)+1,"")</f>
        <v>78</v>
      </c>
      <c r="C89" s="34">
        <v>78</v>
      </c>
      <c r="D89" s="91"/>
      <c r="E89" s="47"/>
      <c r="F89" s="68"/>
      <c r="G89" s="168" t="s">
        <v>4105</v>
      </c>
      <c r="H89" s="172">
        <v>200</v>
      </c>
      <c r="I89" s="61" t="s">
        <v>3701</v>
      </c>
      <c r="J89" s="172">
        <v>17.079999999999998</v>
      </c>
      <c r="K89" s="106">
        <f t="shared" si="1"/>
        <v>3416</v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ht="16.5" thickTop="1" thickBot="1" x14ac:dyDescent="0.3">
      <c r="A90" s="47"/>
      <c r="B90" s="117">
        <f>IF(AND(G90&lt;&gt;"",H90&gt;0,I90&lt;&gt;"",J90&lt;&gt;0,K90&lt;&gt;0),COUNT($B$11:B89)+1,"")</f>
        <v>79</v>
      </c>
      <c r="C90" s="34">
        <v>79</v>
      </c>
      <c r="D90" s="91"/>
      <c r="E90" s="47"/>
      <c r="F90" s="68"/>
      <c r="G90" s="168" t="s">
        <v>4106</v>
      </c>
      <c r="H90" s="172">
        <v>200</v>
      </c>
      <c r="I90" s="61" t="s">
        <v>3701</v>
      </c>
      <c r="J90" s="172">
        <v>12</v>
      </c>
      <c r="K90" s="106">
        <f t="shared" si="1"/>
        <v>2400</v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ht="16.5" thickTop="1" thickBot="1" x14ac:dyDescent="0.3">
      <c r="A91" s="47"/>
      <c r="B91" s="117">
        <f>IF(AND(G91&lt;&gt;"",H91&gt;0,I91&lt;&gt;"",J91&lt;&gt;0,K91&lt;&gt;0),COUNT($B$11:B90)+1,"")</f>
        <v>80</v>
      </c>
      <c r="C91" s="34">
        <v>80</v>
      </c>
      <c r="D91" s="91"/>
      <c r="E91" s="47"/>
      <c r="F91" s="68"/>
      <c r="G91" s="168" t="s">
        <v>4107</v>
      </c>
      <c r="H91" s="172">
        <v>200</v>
      </c>
      <c r="I91" s="61" t="s">
        <v>3701</v>
      </c>
      <c r="J91" s="172">
        <v>14.11</v>
      </c>
      <c r="K91" s="106">
        <f t="shared" si="1"/>
        <v>2822</v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ht="27" thickTop="1" thickBot="1" x14ac:dyDescent="0.3">
      <c r="A92" s="47"/>
      <c r="B92" s="117">
        <f>IF(AND(G92&lt;&gt;"",H92&gt;0,I92&lt;&gt;"",J92&lt;&gt;0,K92&lt;&gt;0),COUNT($B$11:B91)+1,"")</f>
        <v>81</v>
      </c>
      <c r="C92" s="34">
        <v>81</v>
      </c>
      <c r="D92" s="91"/>
      <c r="E92" s="47"/>
      <c r="F92" s="68"/>
      <c r="G92" s="168" t="s">
        <v>4108</v>
      </c>
      <c r="H92" s="172">
        <v>100</v>
      </c>
      <c r="I92" s="61" t="s">
        <v>3701</v>
      </c>
      <c r="J92" s="172">
        <v>6.84</v>
      </c>
      <c r="K92" s="106">
        <f t="shared" si="1"/>
        <v>684</v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ht="16.5" thickTop="1" thickBot="1" x14ac:dyDescent="0.3">
      <c r="A93" s="47"/>
      <c r="B93" s="117">
        <f>IF(AND(G93&lt;&gt;"",H93&gt;0,I93&lt;&gt;"",J93&lt;&gt;0,K93&lt;&gt;0),COUNT($B$11:B92)+1,"")</f>
        <v>82</v>
      </c>
      <c r="C93" s="34">
        <v>82</v>
      </c>
      <c r="D93" s="91"/>
      <c r="E93" s="47"/>
      <c r="F93" s="68"/>
      <c r="G93" s="168" t="s">
        <v>4109</v>
      </c>
      <c r="H93" s="172">
        <v>500</v>
      </c>
      <c r="I93" s="61" t="s">
        <v>3701</v>
      </c>
      <c r="J93" s="172">
        <v>5.74</v>
      </c>
      <c r="K93" s="106">
        <f t="shared" si="1"/>
        <v>2870</v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ht="16.5" thickTop="1" thickBot="1" x14ac:dyDescent="0.3">
      <c r="A94" s="47"/>
      <c r="B94" s="117">
        <f>IF(AND(G94&lt;&gt;"",H94&gt;0,I94&lt;&gt;"",J94&lt;&gt;0,K94&lt;&gt;0),COUNT($B$11:B93)+1,"")</f>
        <v>83</v>
      </c>
      <c r="C94" s="34">
        <v>83</v>
      </c>
      <c r="D94" s="91"/>
      <c r="E94" s="47"/>
      <c r="F94" s="68"/>
      <c r="G94" s="168" t="s">
        <v>4110</v>
      </c>
      <c r="H94" s="172">
        <v>1000</v>
      </c>
      <c r="I94" s="61" t="s">
        <v>3701</v>
      </c>
      <c r="J94" s="172">
        <v>4.78</v>
      </c>
      <c r="K94" s="106">
        <f t="shared" si="1"/>
        <v>4780</v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ht="39.75" thickTop="1" thickBot="1" x14ac:dyDescent="0.3">
      <c r="A95" s="47"/>
      <c r="B95" s="117">
        <f>IF(AND(G95&lt;&gt;"",H95&gt;0,I95&lt;&gt;"",J95&lt;&gt;0,K95&lt;&gt;0),COUNT($B$11:B94)+1,"")</f>
        <v>84</v>
      </c>
      <c r="C95" s="34">
        <v>84</v>
      </c>
      <c r="D95" s="91"/>
      <c r="E95" s="47"/>
      <c r="F95" s="68"/>
      <c r="G95" s="168" t="s">
        <v>4111</v>
      </c>
      <c r="H95" s="172">
        <v>100</v>
      </c>
      <c r="I95" s="61" t="s">
        <v>3701</v>
      </c>
      <c r="J95" s="172">
        <v>233.48</v>
      </c>
      <c r="K95" s="106">
        <f t="shared" si="1"/>
        <v>23348</v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ht="16.5" thickTop="1" thickBot="1" x14ac:dyDescent="0.3">
      <c r="A96" s="47"/>
      <c r="B96" s="117">
        <f>IF(AND(G96&lt;&gt;"",H96&gt;0,I96&lt;&gt;"",J96&lt;&gt;0,K96&lt;&gt;0),COUNT($B$11:B95)+1,"")</f>
        <v>85</v>
      </c>
      <c r="C96" s="34">
        <v>85</v>
      </c>
      <c r="D96" s="91"/>
      <c r="E96" s="47"/>
      <c r="F96" s="68"/>
      <c r="G96" s="168" t="s">
        <v>4112</v>
      </c>
      <c r="H96" s="173">
        <v>3000</v>
      </c>
      <c r="I96" s="61" t="s">
        <v>3701</v>
      </c>
      <c r="J96" s="172">
        <v>4.21</v>
      </c>
      <c r="K96" s="106">
        <f t="shared" si="1"/>
        <v>12630</v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ht="27" thickTop="1" thickBot="1" x14ac:dyDescent="0.3">
      <c r="A97" s="47"/>
      <c r="B97" s="117">
        <f>IF(AND(G97&lt;&gt;"",H97&gt;0,I97&lt;&gt;"",J97&lt;&gt;0,K97&lt;&gt;0),COUNT($B$11:B96)+1,"")</f>
        <v>86</v>
      </c>
      <c r="C97" s="34">
        <v>86</v>
      </c>
      <c r="D97" s="91"/>
      <c r="E97" s="47"/>
      <c r="F97" s="68"/>
      <c r="G97" s="168" t="s">
        <v>4113</v>
      </c>
      <c r="H97" s="172">
        <v>30</v>
      </c>
      <c r="I97" s="61" t="s">
        <v>3701</v>
      </c>
      <c r="J97" s="172">
        <v>304.70999999999998</v>
      </c>
      <c r="K97" s="106">
        <f t="shared" si="1"/>
        <v>9141.2999999999993</v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ht="27" thickTop="1" thickBot="1" x14ac:dyDescent="0.3">
      <c r="A98" s="47"/>
      <c r="B98" s="117">
        <f>IF(AND(G98&lt;&gt;"",H98&gt;0,I98&lt;&gt;"",J98&lt;&gt;0,K98&lt;&gt;0),COUNT($B$11:B97)+1,"")</f>
        <v>87</v>
      </c>
      <c r="C98" s="34">
        <v>87</v>
      </c>
      <c r="D98" s="91"/>
      <c r="E98" s="47"/>
      <c r="F98" s="68"/>
      <c r="G98" s="168" t="s">
        <v>4114</v>
      </c>
      <c r="H98" s="172">
        <v>30</v>
      </c>
      <c r="I98" s="61" t="s">
        <v>3701</v>
      </c>
      <c r="J98" s="172">
        <v>87.93</v>
      </c>
      <c r="K98" s="106">
        <f t="shared" si="1"/>
        <v>2637.9</v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ht="16.5" thickTop="1" thickBot="1" x14ac:dyDescent="0.3">
      <c r="A99" s="47"/>
      <c r="B99" s="117">
        <f>IF(AND(G99&lt;&gt;"",H99&gt;0,I99&lt;&gt;"",J99&lt;&gt;0,K99&lt;&gt;0),COUNT($B$11:B98)+1,"")</f>
        <v>88</v>
      </c>
      <c r="C99" s="34">
        <v>88</v>
      </c>
      <c r="D99" s="91"/>
      <c r="E99" s="47"/>
      <c r="F99" s="68"/>
      <c r="G99" s="170" t="s">
        <v>4115</v>
      </c>
      <c r="H99" s="172">
        <v>50</v>
      </c>
      <c r="I99" s="61" t="s">
        <v>3701</v>
      </c>
      <c r="J99" s="172">
        <v>96.5</v>
      </c>
      <c r="K99" s="106">
        <f t="shared" si="1"/>
        <v>4825</v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ht="16.5" thickTop="1" thickBot="1" x14ac:dyDescent="0.3">
      <c r="A100" s="47"/>
      <c r="B100" s="117">
        <f>IF(AND(G100&lt;&gt;"",H100&gt;0,I100&lt;&gt;"",J100&lt;&gt;0,K100&lt;&gt;0),COUNT($B$11:B99)+1,"")</f>
        <v>89</v>
      </c>
      <c r="C100" s="34">
        <v>89</v>
      </c>
      <c r="D100" s="91"/>
      <c r="E100" s="47"/>
      <c r="F100" s="68"/>
      <c r="G100" s="169" t="s">
        <v>4116</v>
      </c>
      <c r="H100" s="172">
        <v>50</v>
      </c>
      <c r="I100" s="61" t="s">
        <v>3701</v>
      </c>
      <c r="J100" s="172">
        <v>102.76</v>
      </c>
      <c r="K100" s="106">
        <f t="shared" si="1"/>
        <v>5138</v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ht="16.5" thickTop="1" thickBot="1" x14ac:dyDescent="0.3">
      <c r="A101" s="47"/>
      <c r="B101" s="117">
        <f>IF(AND(G101&lt;&gt;"",H101&gt;0,I101&lt;&gt;"",J101&lt;&gt;0,K101&lt;&gt;0),COUNT($B$11:B100)+1,"")</f>
        <v>90</v>
      </c>
      <c r="C101" s="34">
        <v>90</v>
      </c>
      <c r="D101" s="91"/>
      <c r="E101" s="47"/>
      <c r="F101" s="68"/>
      <c r="G101" s="169" t="s">
        <v>4117</v>
      </c>
      <c r="H101" s="172">
        <v>10</v>
      </c>
      <c r="I101" s="61" t="s">
        <v>3701</v>
      </c>
      <c r="J101" s="172">
        <v>265.08999999999997</v>
      </c>
      <c r="K101" s="106">
        <f t="shared" si="1"/>
        <v>2650.9</v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ht="16.5" thickTop="1" thickBot="1" x14ac:dyDescent="0.3">
      <c r="A102" s="47"/>
      <c r="B102" s="117">
        <f>IF(AND(G102&lt;&gt;"",H102&gt;0,I102&lt;&gt;"",J102&lt;&gt;0,K102&lt;&gt;0),COUNT($B$11:B101)+1,"")</f>
        <v>91</v>
      </c>
      <c r="C102" s="34">
        <v>91</v>
      </c>
      <c r="D102" s="91"/>
      <c r="E102" s="47"/>
      <c r="F102" s="68"/>
      <c r="G102" s="169" t="s">
        <v>4118</v>
      </c>
      <c r="H102" s="172">
        <v>20</v>
      </c>
      <c r="I102" s="61" t="s">
        <v>3701</v>
      </c>
      <c r="J102" s="172">
        <v>198.81</v>
      </c>
      <c r="K102" s="106">
        <f t="shared" si="1"/>
        <v>3976.2</v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ht="16.5" thickTop="1" thickBot="1" x14ac:dyDescent="0.3">
      <c r="A103" s="47"/>
      <c r="B103" s="117">
        <f>IF(AND(G103&lt;&gt;"",H103&gt;0,I103&lt;&gt;"",J103&lt;&gt;0,K103&lt;&gt;0),COUNT($B$11:B102)+1,"")</f>
        <v>92</v>
      </c>
      <c r="C103" s="34">
        <v>92</v>
      </c>
      <c r="D103" s="91"/>
      <c r="E103" s="47"/>
      <c r="F103" s="68"/>
      <c r="G103" s="167" t="s">
        <v>4119</v>
      </c>
      <c r="H103" s="172">
        <v>50</v>
      </c>
      <c r="I103" s="61" t="s">
        <v>3701</v>
      </c>
      <c r="J103" s="172">
        <v>50.93</v>
      </c>
      <c r="K103" s="106">
        <f t="shared" si="1"/>
        <v>2546.5</v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ht="16.5" thickTop="1" thickBot="1" x14ac:dyDescent="0.3">
      <c r="A104" s="47"/>
      <c r="B104" s="117">
        <f>IF(AND(G104&lt;&gt;"",H104&gt;0,I104&lt;&gt;"",J104&lt;&gt;0,K104&lt;&gt;0),COUNT($B$11:B103)+1,"")</f>
        <v>93</v>
      </c>
      <c r="C104" s="34">
        <v>93</v>
      </c>
      <c r="D104" s="91"/>
      <c r="E104" s="47"/>
      <c r="F104" s="68"/>
      <c r="G104" s="168" t="s">
        <v>4120</v>
      </c>
      <c r="H104" s="172">
        <v>25</v>
      </c>
      <c r="I104" s="61" t="s">
        <v>3701</v>
      </c>
      <c r="J104" s="172">
        <v>12.76</v>
      </c>
      <c r="K104" s="106">
        <f t="shared" si="1"/>
        <v>319</v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ht="16.5" thickTop="1" thickBot="1" x14ac:dyDescent="0.3">
      <c r="A105" s="47"/>
      <c r="B105" s="117">
        <f>IF(AND(G105&lt;&gt;"",H105&gt;0,I105&lt;&gt;"",J105&lt;&gt;0,K105&lt;&gt;0),COUNT($B$11:B104)+1,"")</f>
        <v>94</v>
      </c>
      <c r="C105" s="34">
        <v>94</v>
      </c>
      <c r="D105" s="91"/>
      <c r="E105" s="47"/>
      <c r="F105" s="68"/>
      <c r="G105" s="168" t="s">
        <v>4121</v>
      </c>
      <c r="H105" s="172">
        <v>25</v>
      </c>
      <c r="I105" s="61" t="s">
        <v>3701</v>
      </c>
      <c r="J105" s="172">
        <v>13.1</v>
      </c>
      <c r="K105" s="106">
        <f t="shared" si="1"/>
        <v>327.5</v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ht="16.5" thickTop="1" thickBot="1" x14ac:dyDescent="0.3">
      <c r="A106" s="47"/>
      <c r="B106" s="117">
        <f>IF(AND(G106&lt;&gt;"",H106&gt;0,I106&lt;&gt;"",J106&lt;&gt;0,K106&lt;&gt;0),COUNT($B$11:B105)+1,"")</f>
        <v>95</v>
      </c>
      <c r="C106" s="34">
        <v>95</v>
      </c>
      <c r="D106" s="91"/>
      <c r="E106" s="47"/>
      <c r="F106" s="68"/>
      <c r="G106" s="168" t="s">
        <v>4122</v>
      </c>
      <c r="H106" s="172">
        <v>25</v>
      </c>
      <c r="I106" s="61" t="s">
        <v>3701</v>
      </c>
      <c r="J106" s="172">
        <v>13.3</v>
      </c>
      <c r="K106" s="106">
        <f t="shared" si="1"/>
        <v>332.5</v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ht="16.5" thickTop="1" thickBot="1" x14ac:dyDescent="0.3">
      <c r="A107" s="47"/>
      <c r="B107" s="117">
        <f>IF(AND(G107&lt;&gt;"",H107&gt;0,I107&lt;&gt;"",J107&lt;&gt;0,K107&lt;&gt;0),COUNT($B$11:B106)+1,"")</f>
        <v>96</v>
      </c>
      <c r="C107" s="34">
        <v>96</v>
      </c>
      <c r="D107" s="91"/>
      <c r="E107" s="47"/>
      <c r="F107" s="68"/>
      <c r="G107" s="168" t="s">
        <v>4123</v>
      </c>
      <c r="H107" s="172">
        <v>25</v>
      </c>
      <c r="I107" s="61" t="s">
        <v>3701</v>
      </c>
      <c r="J107" s="172">
        <v>15.58</v>
      </c>
      <c r="K107" s="106">
        <f t="shared" si="1"/>
        <v>389.5</v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ht="16.5" thickTop="1" thickBot="1" x14ac:dyDescent="0.3">
      <c r="A108" s="47"/>
      <c r="B108" s="117">
        <f>IF(AND(G108&lt;&gt;"",H108&gt;0,I108&lt;&gt;"",J108&lt;&gt;0,K108&lt;&gt;0),COUNT($B$11:B107)+1,"")</f>
        <v>97</v>
      </c>
      <c r="C108" s="34">
        <v>97</v>
      </c>
      <c r="D108" s="91"/>
      <c r="E108" s="47"/>
      <c r="F108" s="68"/>
      <c r="G108" s="168" t="s">
        <v>4124</v>
      </c>
      <c r="H108" s="172">
        <v>25</v>
      </c>
      <c r="I108" s="61" t="s">
        <v>3701</v>
      </c>
      <c r="J108" s="172">
        <v>17.510000000000002</v>
      </c>
      <c r="K108" s="106">
        <f t="shared" si="1"/>
        <v>437.75</v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ht="16.5" thickTop="1" thickBot="1" x14ac:dyDescent="0.3">
      <c r="A109" s="47"/>
      <c r="B109" s="117">
        <f>IF(AND(G109&lt;&gt;"",H109&gt;0,I109&lt;&gt;"",J109&lt;&gt;0,K109&lt;&gt;0),COUNT($B$11:B108)+1,"")</f>
        <v>98</v>
      </c>
      <c r="C109" s="34">
        <v>98</v>
      </c>
      <c r="D109" s="91"/>
      <c r="E109" s="47"/>
      <c r="F109" s="68"/>
      <c r="G109" s="168" t="s">
        <v>4125</v>
      </c>
      <c r="H109" s="172">
        <v>25</v>
      </c>
      <c r="I109" s="61" t="s">
        <v>3701</v>
      </c>
      <c r="J109" s="172">
        <v>18.95</v>
      </c>
      <c r="K109" s="106">
        <f t="shared" si="1"/>
        <v>473.75</v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ht="16.5" thickTop="1" thickBot="1" x14ac:dyDescent="0.3">
      <c r="A110" s="47"/>
      <c r="B110" s="117">
        <f>IF(AND(G110&lt;&gt;"",H110&gt;0,I110&lt;&gt;"",J110&lt;&gt;0,K110&lt;&gt;0),COUNT($B$11:B109)+1,"")</f>
        <v>99</v>
      </c>
      <c r="C110" s="34">
        <v>99</v>
      </c>
      <c r="D110" s="91"/>
      <c r="E110" s="47"/>
      <c r="F110" s="68"/>
      <c r="G110" s="168" t="s">
        <v>4126</v>
      </c>
      <c r="H110" s="172">
        <v>25</v>
      </c>
      <c r="I110" s="61" t="s">
        <v>3701</v>
      </c>
      <c r="J110" s="172">
        <v>61.9</v>
      </c>
      <c r="K110" s="106">
        <f t="shared" si="1"/>
        <v>1547.5</v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ht="16.5" thickTop="1" thickBot="1" x14ac:dyDescent="0.3">
      <c r="A111" s="47"/>
      <c r="B111" s="117">
        <f>IF(AND(G111&lt;&gt;"",H111&gt;0,I111&lt;&gt;"",J111&lt;&gt;0,K111&lt;&gt;0),COUNT($B$11:B110)+1,"")</f>
        <v>100</v>
      </c>
      <c r="C111" s="34">
        <v>100</v>
      </c>
      <c r="D111" s="91"/>
      <c r="E111" s="47"/>
      <c r="F111" s="68"/>
      <c r="G111" s="168" t="s">
        <v>4127</v>
      </c>
      <c r="H111" s="172">
        <v>25</v>
      </c>
      <c r="I111" s="61" t="s">
        <v>3701</v>
      </c>
      <c r="J111" s="172">
        <v>56.26</v>
      </c>
      <c r="K111" s="106">
        <f t="shared" si="1"/>
        <v>1406.5</v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ht="16.5" thickTop="1" thickBot="1" x14ac:dyDescent="0.3">
      <c r="A112" s="47"/>
      <c r="B112" s="117">
        <f>IF(AND(G112&lt;&gt;"",H112&gt;0,I112&lt;&gt;"",J112&lt;&gt;0,K112&lt;&gt;0),COUNT($B$11:B111)+1,"")</f>
        <v>101</v>
      </c>
      <c r="C112" s="34">
        <v>101</v>
      </c>
      <c r="D112" s="91"/>
      <c r="E112" s="47"/>
      <c r="F112" s="68"/>
      <c r="G112" s="168" t="s">
        <v>4128</v>
      </c>
      <c r="H112" s="172">
        <v>25</v>
      </c>
      <c r="I112" s="61" t="s">
        <v>3701</v>
      </c>
      <c r="J112" s="172">
        <v>56.54</v>
      </c>
      <c r="K112" s="106">
        <f t="shared" si="1"/>
        <v>1413.5</v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ht="16.5" thickTop="1" thickBot="1" x14ac:dyDescent="0.3">
      <c r="A113" s="47"/>
      <c r="B113" s="117">
        <f>IF(AND(G113&lt;&gt;"",H113&gt;0,I113&lt;&gt;"",J113&lt;&gt;0,K113&lt;&gt;0),COUNT($B$11:B112)+1,"")</f>
        <v>102</v>
      </c>
      <c r="C113" s="34">
        <v>102</v>
      </c>
      <c r="D113" s="91"/>
      <c r="E113" s="47"/>
      <c r="F113" s="68"/>
      <c r="G113" s="168" t="s">
        <v>4129</v>
      </c>
      <c r="H113" s="172">
        <v>25</v>
      </c>
      <c r="I113" s="61" t="s">
        <v>3701</v>
      </c>
      <c r="J113" s="172">
        <v>57.87</v>
      </c>
      <c r="K113" s="106">
        <f t="shared" si="1"/>
        <v>1446.75</v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  <row r="114" spans="1:18" ht="16.5" thickTop="1" thickBot="1" x14ac:dyDescent="0.3">
      <c r="B114" s="117">
        <f>IF(AND(G114&lt;&gt;"",H114&gt;0,I114&lt;&gt;"",J114&lt;&gt;0,K114&lt;&gt;0),COUNT($B$11:B113)+1,"")</f>
        <v>103</v>
      </c>
      <c r="C114" s="34">
        <v>103</v>
      </c>
      <c r="G114" s="168" t="s">
        <v>4130</v>
      </c>
      <c r="H114" s="172">
        <v>25</v>
      </c>
      <c r="I114" s="61" t="s">
        <v>3701</v>
      </c>
      <c r="J114" s="172">
        <v>58.2</v>
      </c>
      <c r="K114" s="106">
        <f t="shared" si="1"/>
        <v>1455</v>
      </c>
    </row>
    <row r="115" spans="1:18" ht="16.5" thickTop="1" thickBot="1" x14ac:dyDescent="0.3">
      <c r="B115" s="117">
        <f>IF(AND(G115&lt;&gt;"",H115&gt;0,I115&lt;&gt;"",J115&lt;&gt;0,K115&lt;&gt;0),COUNT($B$11:B114)+1,"")</f>
        <v>104</v>
      </c>
      <c r="C115" s="34">
        <v>104</v>
      </c>
      <c r="G115" s="168" t="s">
        <v>4131</v>
      </c>
      <c r="H115" s="172">
        <v>25</v>
      </c>
      <c r="I115" s="61" t="s">
        <v>3701</v>
      </c>
      <c r="J115" s="172">
        <v>65.760000000000005</v>
      </c>
      <c r="K115" s="106">
        <f t="shared" si="1"/>
        <v>1644</v>
      </c>
    </row>
    <row r="116" spans="1:18" ht="27" thickTop="1" thickBot="1" x14ac:dyDescent="0.3">
      <c r="B116" s="117">
        <f>IF(AND(G116&lt;&gt;"",H116&gt;0,I116&lt;&gt;"",J116&lt;&gt;0,K116&lt;&gt;0),COUNT($B$11:B115)+1,"")</f>
        <v>105</v>
      </c>
      <c r="C116" s="34">
        <v>105</v>
      </c>
      <c r="G116" s="167" t="s">
        <v>4132</v>
      </c>
      <c r="H116" s="172">
        <v>50</v>
      </c>
      <c r="I116" s="61" t="s">
        <v>3701</v>
      </c>
      <c r="J116" s="172">
        <v>110.9</v>
      </c>
      <c r="K116" s="106">
        <f t="shared" si="1"/>
        <v>5545</v>
      </c>
    </row>
    <row r="117" spans="1:18" ht="16.5" thickTop="1" thickBot="1" x14ac:dyDescent="0.3">
      <c r="B117" s="117">
        <f>IF(AND(G117&lt;&gt;"",H117&gt;0,I117&lt;&gt;"",J117&lt;&gt;0,K117&lt;&gt;0),COUNT($B$11:B116)+1,"")</f>
        <v>106</v>
      </c>
      <c r="C117" s="34">
        <v>106</v>
      </c>
      <c r="G117" s="168" t="s">
        <v>4133</v>
      </c>
      <c r="H117" s="172">
        <v>50</v>
      </c>
      <c r="I117" s="61" t="s">
        <v>3701</v>
      </c>
      <c r="J117" s="172">
        <v>36.07</v>
      </c>
      <c r="K117" s="106">
        <f t="shared" si="1"/>
        <v>1803.5</v>
      </c>
    </row>
    <row r="118" spans="1:18" ht="16.5" thickTop="1" thickBot="1" x14ac:dyDescent="0.3">
      <c r="B118" s="117">
        <f>IF(AND(G118&lt;&gt;"",H118&gt;0,I118&lt;&gt;"",J118&lt;&gt;0,K118&lt;&gt;0),COUNT($B$11:B117)+1,"")</f>
        <v>107</v>
      </c>
      <c r="C118" s="34">
        <v>107</v>
      </c>
      <c r="G118" s="169" t="s">
        <v>4134</v>
      </c>
      <c r="H118" s="172">
        <v>50</v>
      </c>
      <c r="I118" s="61" t="s">
        <v>3701</v>
      </c>
      <c r="J118" s="172">
        <v>46.56</v>
      </c>
      <c r="K118" s="106">
        <f t="shared" si="1"/>
        <v>2328</v>
      </c>
    </row>
    <row r="119" spans="1:18" ht="16.5" thickTop="1" thickBot="1" x14ac:dyDescent="0.3">
      <c r="B119" s="117">
        <f>IF(AND(G119&lt;&gt;"",H119&gt;0,I119&lt;&gt;"",J119&lt;&gt;0,K119&lt;&gt;0),COUNT($B$11:B118)+1,"")</f>
        <v>108</v>
      </c>
      <c r="C119" s="34">
        <v>108</v>
      </c>
      <c r="G119" s="169" t="s">
        <v>4135</v>
      </c>
      <c r="H119" s="172">
        <v>150</v>
      </c>
      <c r="I119" s="61" t="s">
        <v>3701</v>
      </c>
      <c r="J119" s="172">
        <v>72.63</v>
      </c>
      <c r="K119" s="106">
        <f t="shared" si="1"/>
        <v>10894.5</v>
      </c>
    </row>
    <row r="120" spans="1:18" ht="16.5" thickTop="1" thickBot="1" x14ac:dyDescent="0.3">
      <c r="B120" s="117">
        <f>IF(AND(G120&lt;&gt;"",H120&gt;0,I120&lt;&gt;"",J120&lt;&gt;0,K120&lt;&gt;0),COUNT($B$11:B119)+1,"")</f>
        <v>109</v>
      </c>
      <c r="C120" s="34">
        <v>109</v>
      </c>
      <c r="G120" s="169" t="s">
        <v>4136</v>
      </c>
      <c r="H120" s="172">
        <v>70</v>
      </c>
      <c r="I120" s="61" t="s">
        <v>3701</v>
      </c>
      <c r="J120" s="172">
        <v>68.33</v>
      </c>
      <c r="K120" s="106">
        <f t="shared" si="1"/>
        <v>4783.1000000000004</v>
      </c>
    </row>
    <row r="121" spans="1:18" ht="16.5" thickTop="1" thickBot="1" x14ac:dyDescent="0.3">
      <c r="B121" s="117">
        <f>IF(AND(G121&lt;&gt;"",H121&gt;0,I121&lt;&gt;"",J121&lt;&gt;0,K121&lt;&gt;0),COUNT($B$11:B120)+1,"")</f>
        <v>110</v>
      </c>
      <c r="C121" s="34">
        <v>110</v>
      </c>
      <c r="G121" s="169" t="s">
        <v>4137</v>
      </c>
      <c r="H121" s="172">
        <v>20</v>
      </c>
      <c r="I121" s="61" t="s">
        <v>3701</v>
      </c>
      <c r="J121" s="172">
        <v>181.33</v>
      </c>
      <c r="K121" s="106">
        <f t="shared" si="1"/>
        <v>3626.6</v>
      </c>
    </row>
    <row r="122" spans="1:18" ht="16.5" thickTop="1" thickBot="1" x14ac:dyDescent="0.3">
      <c r="B122" s="117">
        <f>IF(AND(G122&lt;&gt;"",H122&gt;0,I122&lt;&gt;"",J122&lt;&gt;0,K122&lt;&gt;0),COUNT($B$11:B121)+1,"")</f>
        <v>111</v>
      </c>
      <c r="C122" s="34">
        <v>111</v>
      </c>
      <c r="G122" s="169" t="s">
        <v>4138</v>
      </c>
      <c r="H122" s="172">
        <v>20</v>
      </c>
      <c r="I122" s="61" t="s">
        <v>3701</v>
      </c>
      <c r="J122" s="172">
        <v>122.32</v>
      </c>
      <c r="K122" s="106">
        <f t="shared" si="1"/>
        <v>2446.4</v>
      </c>
    </row>
    <row r="123" spans="1:18" ht="16.5" thickTop="1" thickBot="1" x14ac:dyDescent="0.3">
      <c r="B123" s="117">
        <f>IF(AND(G123&lt;&gt;"",H123&gt;0,I123&lt;&gt;"",J123&lt;&gt;0,K123&lt;&gt;0),COUNT($B$11:B122)+1,"")</f>
        <v>112</v>
      </c>
      <c r="C123" s="34">
        <v>112</v>
      </c>
      <c r="G123" s="169" t="s">
        <v>4139</v>
      </c>
      <c r="H123" s="172">
        <v>20</v>
      </c>
      <c r="I123" s="61" t="s">
        <v>3701</v>
      </c>
      <c r="J123" s="172">
        <v>69.78</v>
      </c>
      <c r="K123" s="106">
        <f t="shared" si="1"/>
        <v>1395.6</v>
      </c>
    </row>
    <row r="124" spans="1:18" ht="16.5" thickTop="1" thickBot="1" x14ac:dyDescent="0.3">
      <c r="B124" s="117">
        <f>IF(AND(G124&lt;&gt;"",H124&gt;0,I124&lt;&gt;"",J124&lt;&gt;0,K124&lt;&gt;0),COUNT($B$11:B123)+1,"")</f>
        <v>113</v>
      </c>
      <c r="C124" s="34">
        <v>113</v>
      </c>
      <c r="G124" s="169" t="s">
        <v>4140</v>
      </c>
      <c r="H124" s="172">
        <v>20</v>
      </c>
      <c r="I124" s="61" t="s">
        <v>3701</v>
      </c>
      <c r="J124" s="172">
        <v>240.16</v>
      </c>
      <c r="K124" s="106">
        <f t="shared" si="1"/>
        <v>4803.2</v>
      </c>
    </row>
    <row r="125" spans="1:18" ht="16.5" thickTop="1" thickBot="1" x14ac:dyDescent="0.3">
      <c r="B125" s="117">
        <f>IF(AND(G125&lt;&gt;"",H125&gt;0,I125&lt;&gt;"",J125&lt;&gt;0,K125&lt;&gt;0),COUNT($B$11:B124)+1,"")</f>
        <v>114</v>
      </c>
      <c r="C125" s="34">
        <v>114</v>
      </c>
      <c r="G125" s="169" t="s">
        <v>4141</v>
      </c>
      <c r="H125" s="172">
        <v>30</v>
      </c>
      <c r="I125" s="61" t="s">
        <v>3701</v>
      </c>
      <c r="J125" s="172">
        <v>188.54</v>
      </c>
      <c r="K125" s="106">
        <f t="shared" si="1"/>
        <v>5656.2</v>
      </c>
    </row>
    <row r="126" spans="1:18" ht="16.5" thickTop="1" thickBot="1" x14ac:dyDescent="0.3">
      <c r="B126" s="117">
        <f>IF(AND(G126&lt;&gt;"",H126&gt;0,I126&lt;&gt;"",J126&lt;&gt;0,K126&lt;&gt;0),COUNT($B$11:B125)+1,"")</f>
        <v>115</v>
      </c>
      <c r="C126" s="34">
        <v>115</v>
      </c>
      <c r="G126" s="169" t="s">
        <v>4142</v>
      </c>
      <c r="H126" s="172">
        <v>10</v>
      </c>
      <c r="I126" s="61" t="s">
        <v>3701</v>
      </c>
      <c r="J126" s="174">
        <v>1120.8599999999999</v>
      </c>
      <c r="K126" s="106">
        <f t="shared" si="1"/>
        <v>11208.6</v>
      </c>
    </row>
    <row r="127" spans="1:18" ht="16.5" thickTop="1" thickBot="1" x14ac:dyDescent="0.3">
      <c r="B127" s="117">
        <f>IF(AND(G127&lt;&gt;"",H127&gt;0,I127&lt;&gt;"",J127&lt;&gt;0,K127&lt;&gt;0),COUNT($B$11:B126)+1,"")</f>
        <v>116</v>
      </c>
      <c r="C127" s="34">
        <v>116</v>
      </c>
      <c r="G127" s="169" t="s">
        <v>4143</v>
      </c>
      <c r="H127" s="172">
        <v>10</v>
      </c>
      <c r="I127" s="61" t="s">
        <v>3701</v>
      </c>
      <c r="J127" s="174">
        <v>1120.8599999999999</v>
      </c>
      <c r="K127" s="106">
        <f t="shared" si="1"/>
        <v>11208.6</v>
      </c>
    </row>
    <row r="128" spans="1:18" ht="15.75" thickTop="1" x14ac:dyDescent="0.25"/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base!$N$2:$N$36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base!$I$2:$I$126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base!$I$2:$I$126</xm:f>
          </x14:formula1>
          <xm:sqref>I128:I1048576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2" t="s">
        <v>3679</v>
      </c>
      <c r="B1" s="133"/>
      <c r="C1" s="133"/>
      <c r="D1" s="133"/>
      <c r="E1" s="133"/>
      <c r="F1" s="133"/>
      <c r="G1" s="133"/>
      <c r="H1" s="134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4" t="str">
        <f>IF(Identificação!B2=0,"",Identificação!B2)</f>
        <v>Pregão Lei 14.133/21 Presencial</v>
      </c>
      <c r="D2" s="164"/>
      <c r="E2" s="28" t="s">
        <v>151</v>
      </c>
      <c r="F2" s="29">
        <f>IF(Identificação!E2=0,"",Identificação!E2)</f>
        <v>10</v>
      </c>
      <c r="G2" s="28" t="s">
        <v>152</v>
      </c>
      <c r="H2" s="30">
        <f>IF(Identificação!G2=0,"",Identificação!G2)</f>
        <v>2026</v>
      </c>
      <c r="I2" s="103"/>
      <c r="J2" s="103"/>
      <c r="K2" s="2"/>
    </row>
    <row r="3" spans="1:12" s="27" customFormat="1" ht="30.75" customHeight="1" thickBot="1" x14ac:dyDescent="0.3">
      <c r="A3" s="141" t="s">
        <v>153</v>
      </c>
      <c r="B3" s="142"/>
      <c r="C3" s="143" t="str">
        <f>IF(Identificação!B3=0,"",Identificação!B3)</f>
        <v>REGISTRO DE PREÇOS DE MATERIAIS ELÉTRICOS</v>
      </c>
      <c r="D3" s="143"/>
      <c r="E3" s="143"/>
      <c r="F3" s="143"/>
      <c r="G3" s="143"/>
      <c r="H3" s="144"/>
      <c r="I3" s="103"/>
      <c r="J3" s="103"/>
    </row>
    <row r="4" spans="1:12" s="27" customFormat="1" ht="15.75" thickBot="1" x14ac:dyDescent="0.3">
      <c r="A4" s="18" t="s">
        <v>3791</v>
      </c>
      <c r="B4" s="26"/>
      <c r="C4" s="128"/>
      <c r="D4" s="128"/>
      <c r="E4" s="128"/>
      <c r="F4" s="128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65" t="str">
        <f>IF(Identificação!B5=0,"",Identificação!B5)</f>
        <v>Compras</v>
      </c>
      <c r="D5" s="166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2">
        <f>SUMIFS(H12:H39953,B12:B39953,"&gt;0",H12:H39953,"&lt;&gt;0")</f>
        <v>0</v>
      </c>
      <c r="D6" s="163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2" t="s">
        <v>3754</v>
      </c>
      <c r="B10" s="152" t="s">
        <v>3755</v>
      </c>
      <c r="C10" s="152" t="s">
        <v>3677</v>
      </c>
      <c r="D10" s="154" t="s">
        <v>3756</v>
      </c>
      <c r="E10" s="160" t="s">
        <v>171</v>
      </c>
      <c r="F10" s="161"/>
      <c r="G10" s="161"/>
      <c r="H10" s="161"/>
      <c r="I10" s="161"/>
      <c r="J10" s="161"/>
      <c r="K10" s="161"/>
    </row>
    <row r="11" spans="1:12" customFormat="1" ht="45" x14ac:dyDescent="0.25">
      <c r="A11" s="153"/>
      <c r="B11" s="153"/>
      <c r="C11" s="153"/>
      <c r="D11" s="155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ARMAÇÃO SECUNDARIA AS11 PESADA GALVANIZADA A FOGO PARA UM ISOLADOR</v>
      </c>
      <c r="E12" s="116">
        <f>IF('Orçamento-base'!H12&gt;0,'Orçamento-base'!H12,"")</f>
        <v>300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 xml:space="preserve">BASE PARA RELE FOTOELÉTRICO COM HASTE METÁLICA </v>
      </c>
      <c r="E13" s="116">
        <f>IF('Orçamento-base'!H13&gt;0,'Orçamento-base'!H13,"")</f>
        <v>800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>
        <f>IF(A2=$F$2,B2,"")</f>
        <v>2</v>
      </c>
      <c r="F2" t="str">
        <f>IF(Identificação!$B$5=0,"",Identificação!$B$5)</f>
        <v>Compras</v>
      </c>
      <c r="G2">
        <f>IFERROR(SMALL($E$2:$E$250,D2),"")</f>
        <v>2</v>
      </c>
      <c r="H2" t="str">
        <f>IFERROR(VLOOKUP(G2,base!$C$2:$D$133,2,FALSE),"")</f>
        <v>equipamentos/materiais p/escritorio/escola/artes plasticas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33</v>
      </c>
      <c r="H3" t="str">
        <f>IFERROR(VLOOKUP(G3,base!$C$2:$D$133,2,FALSE),"")</f>
        <v>materiais p/escritório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34</v>
      </c>
      <c r="H4" t="str">
        <f>IFERROR(VLOOKUP(G4,base!$C$2:$D$133,2,FALSE),"")</f>
        <v>materiais/ suprimentos p/informatica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35</v>
      </c>
      <c r="H5" t="str">
        <f>IFERROR(VLOOKUP(G5,base!$C$2:$D$133,2,FALSE),"")</f>
        <v>equipamentos p/informatica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>
        <f t="shared" si="1"/>
        <v>64</v>
      </c>
      <c r="H6" t="str">
        <f>IFERROR(VLOOKUP(G6,base!$C$2:$D$133,2,FALSE),"")</f>
        <v>aquisição de imoveis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>
        <f t="shared" si="1"/>
        <v>70</v>
      </c>
      <c r="H7" t="str">
        <f>IFERROR(VLOOKUP(G7,base!$C$2:$D$133,2,FALSE),"")</f>
        <v>maquinas p/autenticar/registrar/franquear e similares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>
        <f t="shared" si="1"/>
        <v>105</v>
      </c>
      <c r="H8" t="str">
        <f>IFERROR(VLOOKUP(G8,base!$C$2:$D$133,2,FALSE),"")</f>
        <v>livros/publicacoes/revistas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>
        <f t="shared" si="1"/>
        <v>120</v>
      </c>
      <c r="H9" t="str">
        <f>IFERROR(VLOOKUP(G9,base!$C$2:$D$133,2,FALSE),"")</f>
        <v>papel/papelao/cartao/cartolina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>
        <f t="shared" si="1"/>
        <v>140</v>
      </c>
      <c r="H10" t="str">
        <f>IFERROR(VLOOKUP(G10,base!$C$2:$D$133,2,FALSE),"")</f>
        <v>equipamentos/materiais p/recreacao/deficientes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>
        <f t="shared" si="1"/>
        <v>150</v>
      </c>
      <c r="H11" t="str">
        <f>IFERROR(VLOOKUP(G11,base!$C$2:$D$133,2,FALSE),"")</f>
        <v>instrumentos musicais/componentes/acessorios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>
        <f t="shared" si="1"/>
        <v>160</v>
      </c>
      <c r="H12" t="str">
        <f>IFERROR(VLOOKUP(G12,base!$C$2:$D$133,2,FALSE),"")</f>
        <v>equipamentos/materiais esportivos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>
        <f t="shared" si="1"/>
        <v>185</v>
      </c>
      <c r="H13" t="str">
        <f>IFERROR(VLOOKUP(G13,base!$C$2:$D$133,2,FALSE),"")</f>
        <v>embalagens em geral/cordas/barbantes/fitas (exceto p/med.)</v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>
        <f t="shared" si="1"/>
        <v>205</v>
      </c>
      <c r="H14" t="str">
        <f>IFERROR(VLOOKUP(G14,base!$C$2:$D$133,2,FALSE),"")</f>
        <v>bandeiras/flamulas/acessorios</v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>
        <f t="shared" si="1"/>
        <v>215</v>
      </c>
      <c r="H15" t="str">
        <f>IFERROR(VLOOKUP(G15,base!$C$2:$D$133,2,FALSE),"")</f>
        <v>servicos: insignias/brasoes/escudos/medalhas/trofeus/brindes</v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>
        <f t="shared" si="1"/>
        <v>245</v>
      </c>
      <c r="H16" t="str">
        <f>IFERROR(VLOOKUP(G16,base!$C$2:$D$133,2,FALSE),"")</f>
        <v>vestuarios/uniformes (exceto vestuario de seguranca)</v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>
        <f t="shared" si="1"/>
        <v>250</v>
      </c>
      <c r="H17" t="str">
        <f>IFERROR(VLOOKUP(G17,base!$C$2:$D$133,2,FALSE),"")</f>
        <v>calcados/bolsas/malas/mochila (exceto de seguranca)</v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>
        <f t="shared" si="1"/>
        <v>255</v>
      </c>
      <c r="H18" t="str">
        <f>IFERROR(VLOOKUP(G18,base!$C$2:$D$133,2,FALSE),"")</f>
        <v>materiais de armarinho/aviamentos</v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>
        <f t="shared" si="1"/>
        <v>260</v>
      </c>
      <c r="H19" t="str">
        <f>IFERROR(VLOOKUP(G19,base!$C$2:$D$133,2,FALSE),"")</f>
        <v>materiais p/cama/mesa/banho</v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>
        <f t="shared" si="1"/>
        <v>270</v>
      </c>
      <c r="H20" t="str">
        <f>IFERROR(VLOOKUP(G20,base!$C$2:$D$133,2,FALSE),"")</f>
        <v>equipamentos/materiais p/microfilmagem</v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>
        <f t="shared" si="0"/>
        <v>33</v>
      </c>
      <c r="G21">
        <f t="shared" si="1"/>
        <v>285</v>
      </c>
      <c r="H21" t="str">
        <f>IFERROR(VLOOKUP(G21,base!$C$2:$D$133,2,FALSE),"")</f>
        <v>eletrodomesticos</v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>
        <f t="shared" si="0"/>
        <v>34</v>
      </c>
      <c r="G22">
        <f t="shared" si="1"/>
        <v>290</v>
      </c>
      <c r="H22" t="str">
        <f>IFERROR(VLOOKUP(G22,base!$C$2:$D$133,2,FALSE),"")</f>
        <v>equipamentos/componentes/acessorios p/climatizacao</v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>
        <f t="shared" si="1"/>
        <v>295</v>
      </c>
      <c r="H23" t="str">
        <f>IFERROR(VLOOKUP(G23,base!$C$2:$D$133,2,FALSE),"")</f>
        <v>equipamentos/materiais/acessorios p/projecao/video/foto/som</v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>
        <f t="shared" si="0"/>
        <v>35</v>
      </c>
      <c r="G24">
        <f t="shared" si="1"/>
        <v>320</v>
      </c>
      <c r="H24" t="str">
        <f>IFERROR(VLOOKUP(G24,base!$C$2:$D$133,2,FALSE),"")</f>
        <v>moveis/estofados/componentes em geral</v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>
        <f t="shared" si="1"/>
        <v>345</v>
      </c>
      <c r="H25" t="str">
        <f>IFERROR(VLOOKUP(G25,base!$C$2:$D$133,2,FALSE),"")</f>
        <v>colchoes/colchonetes/travesseiros/almofadas/revestimentos</v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>
        <f t="shared" si="1"/>
        <v>350</v>
      </c>
      <c r="H26" t="str">
        <f>IFERROR(VLOOKUP(G26,base!$C$2:$D$133,2,FALSE),"")</f>
        <v>equipamentos/materiais/acessorios p/uso comercial/industrial</v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>
        <f t="shared" si="1"/>
        <v>360</v>
      </c>
      <c r="H27" t="str">
        <f>IFERROR(VLOOKUP(G27,base!$C$2:$D$133,2,FALSE),"")</f>
        <v>utensilios e materiais descartaveis p/copa/cozinha</v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>
        <f t="shared" si="1"/>
        <v>380</v>
      </c>
      <c r="H28" t="str">
        <f>IFERROR(VLOOKUP(G28,base!$C$2:$D$133,2,FALSE),"")</f>
        <v>equipamentos/materiais p/limpeza/higiene (uso geral)</v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>
        <f t="shared" si="1"/>
        <v>390</v>
      </c>
      <c r="H29" t="str">
        <f>IFERROR(VLOOKUP(G29,base!$C$2:$D$133,2,FALSE),"")</f>
        <v>equipamentos/acessorios p/acampamento</v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>
        <f t="shared" si="1"/>
        <v>395</v>
      </c>
      <c r="H30" t="str">
        <f>IFERROR(VLOOKUP(G30,base!$C$2:$D$133,2,FALSE),"")</f>
        <v>equipamentos/componentes/acessorios p/radiotelecomunicacao</v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>
        <f t="shared" si="1"/>
        <v>397</v>
      </c>
      <c r="H31" t="str">
        <f>IFERROR(VLOOKUP(G31,base!$C$2:$D$133,2,FALSE),"")</f>
        <v>equipamentos/componentes/acessorios p/radiodifusao</v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>
        <f t="shared" si="1"/>
        <v>400</v>
      </c>
      <c r="H32" t="str">
        <f>IFERROR(VLOOKUP(G32,base!$C$2:$D$133,2,FALSE),"")</f>
        <v>equipamentos/componentes/acessorios p/telefonia</v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>
        <f t="shared" si="1"/>
        <v>405</v>
      </c>
      <c r="H33" t="str">
        <f>IFERROR(VLOOKUP(G33,base!$C$2:$D$133,2,FALSE),"")</f>
        <v>equipamentos/componentes/acessorios p/medicao</v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>
        <f t="shared" si="1"/>
        <v>410</v>
      </c>
      <c r="H34" t="str">
        <f>IFERROR(VLOOKUP(G34,base!$C$2:$D$133,2,FALSE),"")</f>
        <v>equipamentos p/geracao/distribuicao de energia eletrica</v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>
        <f t="shared" si="1"/>
        <v>420</v>
      </c>
      <c r="H35" t="str">
        <f>IFERROR(VLOOKUP(G35,base!$C$2:$D$133,2,FALSE),"")</f>
        <v>componentes p/equipamentos eletricos/eletronicos</v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>
        <f t="shared" si="1"/>
        <v>428</v>
      </c>
      <c r="H36" t="str">
        <f>IFERROR(VLOOKUP(G36,base!$C$2:$D$133,2,FALSE),"")</f>
        <v>equipamentos p/controle de pessoal</v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>
        <f t="shared" si="1"/>
        <v>435</v>
      </c>
      <c r="H37" t="str">
        <f>IFERROR(VLOOKUP(G37,base!$C$2:$D$133,2,FALSE),"")</f>
        <v>equipamentos/componentes/acessorios p/solda (em geral)</v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>
        <f t="shared" si="1"/>
        <v>440</v>
      </c>
      <c r="H38" t="str">
        <f>IFERROR(VLOOKUP(G38,base!$C$2:$D$133,2,FALSE),"")</f>
        <v>feramentas manuais (uso geral)</v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>
        <f t="shared" si="1"/>
        <v>445</v>
      </c>
      <c r="H39" t="str">
        <f>IFERROR(VLOOKUP(G39,base!$C$2:$D$133,2,FALSE),"")</f>
        <v>equipamentos eletricos p/oficinas (uso geral)</v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>
        <f t="shared" si="1"/>
        <v>450</v>
      </c>
      <c r="H40" t="str">
        <f>IFERROR(VLOOKUP(G40,base!$C$2:$D$133,2,FALSE),"")</f>
        <v>ferragens/abrasivos</v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>
        <f t="shared" si="1"/>
        <v>452</v>
      </c>
      <c r="H41" t="str">
        <f>IFERROR(VLOOKUP(G41,base!$C$2:$D$133,2,FALSE),"")</f>
        <v>arames/telas</v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>
        <f t="shared" si="1"/>
        <v>460</v>
      </c>
      <c r="H42" t="str">
        <f>IFERROR(VLOOKUP(G42,base!$C$2:$D$133,2,FALSE),"")</f>
        <v>madeiras em geral</v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>
        <f t="shared" si="0"/>
        <v>64</v>
      </c>
      <c r="G43">
        <f t="shared" si="1"/>
        <v>461</v>
      </c>
      <c r="H43" t="str">
        <f>IFERROR(VLOOKUP(G43,base!$C$2:$D$133,2,FALSE),"")</f>
        <v>materia-prima plastica/sintetica/borracha/derivados</v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>
        <f t="shared" si="1"/>
        <v>463</v>
      </c>
      <c r="H44" t="str">
        <f>IFERROR(VLOOKUP(G44,base!$C$2:$D$133,2,FALSE),"")</f>
        <v>materia-prima p/metalurgia</v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>
        <f t="shared" si="0"/>
        <v>70</v>
      </c>
      <c r="G45">
        <f t="shared" si="1"/>
        <v>465</v>
      </c>
      <c r="H45" t="str">
        <f>IFERROR(VLOOKUP(G45,base!$C$2:$D$133,2,FALSE),"")</f>
        <v>equipamentos/materiais p/construcao civil</v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>
        <f t="shared" si="1"/>
        <v>475</v>
      </c>
      <c r="H46" t="str">
        <f>IFERROR(VLOOKUP(G46,base!$C$2:$D$133,2,FALSE),"")</f>
        <v>equipamentos/materiais p/instalacoes eletricas</v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>
        <f t="shared" si="1"/>
        <v>480</v>
      </c>
      <c r="H47" t="str">
        <f>IFERROR(VLOOKUP(G47,base!$C$2:$D$133,2,FALSE),"")</f>
        <v>equip./materiais p/instalacoes hidrosanitarias e gas natural</v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>
        <f t="shared" si="1"/>
        <v>495</v>
      </c>
      <c r="H48" t="str">
        <f>IFERROR(VLOOKUP(G48,base!$C$2:$D$133,2,FALSE),"")</f>
        <v>vidros planos/espelhos</v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>
        <f t="shared" si="1"/>
        <v>505</v>
      </c>
      <c r="H49" t="str">
        <f>IFERROR(VLOOKUP(G49,base!$C$2:$D$133,2,FALSE),"")</f>
        <v>materiais p/decoracao de interiores</v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>
        <f t="shared" si="1"/>
        <v>510</v>
      </c>
      <c r="H50" t="str">
        <f>IFERROR(VLOOKUP(G50,base!$C$2:$D$133,2,FALSE),"")</f>
        <v>obras de arte/objetos decorativos</v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>
        <f t="shared" si="1"/>
        <v>515</v>
      </c>
      <c r="H51" t="str">
        <f>IFERROR(VLOOKUP(G51,base!$C$2:$D$133,2,FALSE),"")</f>
        <v>equipamentos/materiais de seguranca e protecao</v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>
        <f t="shared" si="1"/>
        <v>535</v>
      </c>
      <c r="H52" t="str">
        <f>IFERROR(VLOOKUP(G52,base!$C$2:$D$133,2,FALSE),"")</f>
        <v>bombas/motobombas/compressores/componentes/acessorios</v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>
        <f t="shared" si="1"/>
        <v>540</v>
      </c>
      <c r="H53" t="str">
        <f>IFERROR(VLOOKUP(G53,base!$C$2:$D$133,2,FALSE),"")</f>
        <v>equipamentos/materiais p/irrigacao</v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>
        <f t="shared" si="1"/>
        <v>548</v>
      </c>
      <c r="H54" t="str">
        <f>IFERROR(VLOOKUP(G54,base!$C$2:$D$133,2,FALSE),"")</f>
        <v>equipamentos/materiais/suprimentos tratamento de agua/esgoto</v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>
        <f t="shared" si="0"/>
        <v>105</v>
      </c>
      <c r="G55">
        <f t="shared" si="1"/>
        <v>550</v>
      </c>
      <c r="H55" t="str">
        <f>IFERROR(VLOOKUP(G55,base!$C$2:$D$133,2,FALSE),"")</f>
        <v>equipamentos/pecas/aces. p/constr./conserv. rodovias/portos</v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>
        <f t="shared" si="1"/>
        <v>555</v>
      </c>
      <c r="H56" t="str">
        <f>IFERROR(VLOOKUP(G56,base!$C$2:$D$133,2,FALSE),"")</f>
        <v>equipamentos/pecas/acessorios p/mineracao/escavacao</v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>
        <f t="shared" si="1"/>
        <v>565</v>
      </c>
      <c r="H57" t="str">
        <f>IFERROR(VLOOKUP(G57,base!$C$2:$D$133,2,FALSE),"")</f>
        <v>equipamentos/acessorios p/transporte de mercadorias</v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>
        <f t="shared" si="1"/>
        <v>580</v>
      </c>
      <c r="H58" t="str">
        <f>IFERROR(VLOOKUP(G58,base!$C$2:$D$133,2,FALSE),"")</f>
        <v>equipamentos/pecas/acessorios p/ajardinamento</v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>
        <f t="shared" si="1"/>
        <v>593</v>
      </c>
      <c r="H59" t="str">
        <f>IFERROR(VLOOKUP(G59,base!$C$2:$D$133,2,FALSE),"")</f>
        <v>elevadores/pontes rolantes/guindastes/talhas</v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>
        <f t="shared" si="1"/>
        <v>595</v>
      </c>
      <c r="H60" t="str">
        <f>IFERROR(VLOOKUP(G60,base!$C$2:$D$133,2,FALSE),"")</f>
        <v>veiculos</v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>
        <f t="shared" si="1"/>
        <v>600</v>
      </c>
      <c r="H61" t="str">
        <f>IFERROR(VLOOKUP(G61,base!$C$2:$D$133,2,FALSE),"")</f>
        <v>equipamentos/pecas/materiais/acessorios p/conserv. veiculos</v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>
        <f t="shared" si="1"/>
        <v>685</v>
      </c>
      <c r="H62" t="str">
        <f>IFERROR(VLOOKUP(G62,base!$C$2:$D$133,2,FALSE),"")</f>
        <v>equipamentos/pecas/acessorios p/agricultura/pecuaria e pesca</v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>
        <f t="shared" si="1"/>
        <v>736</v>
      </c>
      <c r="H63" t="str">
        <f>IFERROR(VLOOKUP(G63,base!$C$2:$D$133,2,FALSE),"")</f>
        <v>alimentacao humana especial/manipuladas/fracionada</v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>
        <f t="shared" si="1"/>
        <v>745</v>
      </c>
      <c r="H64" t="str">
        <f>IFERROR(VLOOKUP(G64,base!$C$2:$D$133,2,FALSE),"")</f>
        <v>pneus/camaras/protetores/materiais p/consertos</v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>
        <f t="shared" si="0"/>
        <v>120</v>
      </c>
      <c r="G65">
        <f t="shared" si="1"/>
        <v>748</v>
      </c>
      <c r="H65" t="str">
        <f>IFERROR(VLOOKUP(G65,base!$C$2:$D$133,2,FALSE),"")</f>
        <v>equipamentos/pecas/acessorios p/navegacao</v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>
        <f t="shared" si="1"/>
        <v>750</v>
      </c>
      <c r="H66" t="str">
        <f>IFERROR(VLOOKUP(G66,base!$C$2:$D$133,2,FALSE),"")</f>
        <v>materiais/acessorios/pecas fundidas</v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>
        <f t="shared" ref="G67:G130" si="3">IFERROR(SMALL($E$2:$E$250,D67),"")</f>
        <v>754</v>
      </c>
      <c r="H67" t="str">
        <f>IFERROR(VLOOKUP(G67,base!$C$2:$D$133,2,FALSE),"")</f>
        <v>equipamentos p/lancamentos/pouso/manobras de aeronaves</v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>
        <f t="shared" si="3"/>
        <v>757</v>
      </c>
      <c r="H68" t="str">
        <f>IFERROR(VLOOKUP(G68,base!$C$2:$D$133,2,FALSE),"")</f>
        <v>combustiveis/lubrificantes/derivados de petroleo</v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>
        <f t="shared" si="3"/>
        <v>758</v>
      </c>
      <c r="H69" t="str">
        <f>IFERROR(VLOOKUP(G69,base!$C$2:$D$133,2,FALSE),"")</f>
        <v>botijoes/instalacoes industriais de gas glp</v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>
        <f t="shared" si="3"/>
        <v>760</v>
      </c>
      <c r="H70" t="str">
        <f>IFERROR(VLOOKUP(G70,base!$C$2:$D$133,2,FALSE),"")</f>
        <v>armamentos/explosivos/municoes</v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>
        <f t="shared" si="2"/>
        <v>140</v>
      </c>
      <c r="G71">
        <f t="shared" si="3"/>
        <v>773</v>
      </c>
      <c r="H71" t="str">
        <f>IFERROR(VLOOKUP(G71,base!$C$2:$D$133,2,FALSE),"")</f>
        <v>alimentacao humana - prod.origem animal in natura</v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>
        <f t="shared" si="3"/>
        <v>775</v>
      </c>
      <c r="H72" t="str">
        <f>IFERROR(VLOOKUP(G72,base!$C$2:$D$133,2,FALSE),"")</f>
        <v>alimentacao humana - prod.especial/manipulados/pre-elaborado</v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>
        <f t="shared" si="2"/>
        <v>150</v>
      </c>
      <c r="G73">
        <f t="shared" si="3"/>
        <v>779</v>
      </c>
      <c r="H73" t="str">
        <f>IFERROR(VLOOKUP(G73,base!$C$2:$D$133,2,FALSE),"")</f>
        <v>alimentacao humana-prod.origem animal embutidos</v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>
        <f t="shared" si="3"/>
        <v>784</v>
      </c>
      <c r="H74" t="str">
        <f>IFERROR(VLOOKUP(G74,base!$C$2:$D$133,2,FALSE),"")</f>
        <v>alimentacao humana - produtos de origem vegetal in natura</v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>
        <f t="shared" si="2"/>
        <v>160</v>
      </c>
      <c r="G75">
        <f t="shared" si="3"/>
        <v>788</v>
      </c>
      <c r="H75" t="str">
        <f>IFERROR(VLOOKUP(G75,base!$C$2:$D$133,2,FALSE),"")</f>
        <v>alimentacao humana - laticinios e correlatos</v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>
        <f t="shared" si="3"/>
        <v>792</v>
      </c>
      <c r="H76" t="str">
        <f>IFERROR(VLOOKUP(G76,base!$C$2:$D$133,2,FALSE),"")</f>
        <v>alimentacao humana - produtos nao pereciveis</v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>
        <f t="shared" si="2"/>
        <v>185</v>
      </c>
      <c r="G77">
        <f t="shared" si="3"/>
        <v>796</v>
      </c>
      <c r="H77" t="str">
        <f>IFERROR(VLOOKUP(G77,base!$C$2:$D$133,2,FALSE),"")</f>
        <v>alimentacao humana - produtos de panificacao</v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>
        <f t="shared" si="3"/>
        <v>802</v>
      </c>
      <c r="H78" t="str">
        <f>IFERROR(VLOOKUP(G78,base!$C$2:$D$133,2,FALSE),"")</f>
        <v>alimentacao humana: enteral/oral</v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>
        <f t="shared" si="2"/>
        <v>205</v>
      </c>
      <c r="G79">
        <f t="shared" si="3"/>
        <v>803</v>
      </c>
      <c r="H79" t="str">
        <f>IFERROR(VLOOKUP(G79,base!$C$2:$D$133,2,FALSE),"")</f>
        <v>alimentacao humana: produtos coloniais</v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>
        <f t="shared" si="3"/>
        <v>805</v>
      </c>
      <c r="H80" t="str">
        <f>IFERROR(VLOOKUP(G80,base!$C$2:$D$133,2,FALSE),"")</f>
        <v>equipamentos e gases uso hopitalar/laboratorial/industrial</v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>
        <f t="shared" si="2"/>
        <v>215</v>
      </c>
      <c r="G81">
        <f t="shared" si="3"/>
        <v>820</v>
      </c>
      <c r="H81" t="str">
        <f>IFERROR(VLOOKUP(G81,base!$C$2:$D$133,2,FALSE),"")</f>
        <v>equipamentos/materiais p/industria farmaceutica</v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>
        <f t="shared" si="3"/>
        <v>830</v>
      </c>
      <c r="H82" t="str">
        <f>IFERROR(VLOOKUP(G82,base!$C$2:$D$133,2,FALSE),"")</f>
        <v>equipamentos/materiais p/laboratorio</v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>
        <f t="shared" si="2"/>
        <v>245</v>
      </c>
      <c r="G83">
        <f t="shared" si="3"/>
        <v>855</v>
      </c>
      <c r="H83" t="str">
        <f>IFERROR(VLOOKUP(G83,base!$C$2:$D$133,2,FALSE),"")</f>
        <v>diagnostica</v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>
        <f t="shared" si="3"/>
        <v>870</v>
      </c>
      <c r="H84" t="str">
        <f>IFERROR(VLOOKUP(G84,base!$C$2:$D$133,2,FALSE),"")</f>
        <v>equipamentos/materiais medico-hospitalares/enfermagem</v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>
        <f t="shared" si="2"/>
        <v>250</v>
      </c>
      <c r="G85">
        <f t="shared" si="3"/>
        <v>880</v>
      </c>
      <c r="H85" t="str">
        <f>IFERROR(VLOOKUP(G85,base!$C$2:$D$133,2,FALSE),"")</f>
        <v>medicamentos de uso humano</v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>
        <f t="shared" si="3"/>
        <v>882</v>
      </c>
      <c r="H86" t="str">
        <f>IFERROR(VLOOKUP(G86,base!$C$2:$D$133,2,FALSE),"")</f>
        <v>medicamentos importados (uso humano)</v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>
        <f t="shared" si="2"/>
        <v>255</v>
      </c>
      <c r="G87">
        <f t="shared" si="3"/>
        <v>884</v>
      </c>
      <c r="H87" t="str">
        <f>IFERROR(VLOOKUP(G87,base!$C$2:$D$133,2,FALSE),"")</f>
        <v>medicamentos de uso humano - excepcionais</v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>
        <f t="shared" si="3"/>
        <v>886</v>
      </c>
      <c r="H88" t="str">
        <f>IFERROR(VLOOKUP(G88,base!$C$2:$D$133,2,FALSE),"")</f>
        <v>medicamentos de uso humano - especiais</v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>
        <f t="shared" si="2"/>
        <v>260</v>
      </c>
      <c r="G89">
        <f t="shared" si="3"/>
        <v>888</v>
      </c>
      <c r="H89" t="str">
        <f>IFERROR(VLOOKUP(G89,base!$C$2:$D$133,2,FALSE),"")</f>
        <v>medicamentos de uso humano - genericos</v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>
        <f t="shared" si="3"/>
        <v>890</v>
      </c>
      <c r="H90" t="str">
        <f>IFERROR(VLOOKUP(G90,base!$C$2:$D$133,2,FALSE),"")</f>
        <v>materiais p/higiene pessoal/profilaxia</v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>
        <f t="shared" si="2"/>
        <v>270</v>
      </c>
      <c r="G91">
        <f t="shared" si="3"/>
        <v>910</v>
      </c>
      <c r="H91" t="str">
        <f>IFERROR(VLOOKUP(G91,base!$C$2:$D$133,2,FALSE),"")</f>
        <v>equipamentos/materiais odontologicos</v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>
        <f t="shared" si="3"/>
        <v>930</v>
      </c>
      <c r="H92" t="str">
        <f>IFERROR(VLOOKUP(G92,base!$C$2:$D$133,2,FALSE),"")</f>
        <v>equipamentos/materiais/medicamentos veterinarios</v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>
        <f t="shared" si="2"/>
        <v>285</v>
      </c>
      <c r="G93">
        <f t="shared" si="3"/>
        <v>950</v>
      </c>
      <c r="H93" t="str">
        <f>IFERROR(VLOOKUP(G93,base!$C$2:$D$133,2,FALSE),"")</f>
        <v>animais</v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>
        <f t="shared" si="3"/>
        <v>960</v>
      </c>
      <c r="H94" t="str">
        <f>IFERROR(VLOOKUP(G94,base!$C$2:$D$133,2,FALSE),"")</f>
        <v>forragens e outros alimentos p/animais</v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>
        <f t="shared" si="2"/>
        <v>290</v>
      </c>
      <c r="G95">
        <f t="shared" si="3"/>
        <v>965</v>
      </c>
      <c r="H95" t="str">
        <f>IFERROR(VLOOKUP(G95,base!$C$2:$D$133,2,FALSE),"")</f>
        <v>adubos/corretivos do solo</v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>
        <f t="shared" si="3"/>
        <v>970</v>
      </c>
      <c r="H96" t="str">
        <f>IFERROR(VLOOKUP(G96,base!$C$2:$D$133,2,FALSE),"")</f>
        <v>defensivos agricolas/domesticos</v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>
        <f t="shared" si="2"/>
        <v>295</v>
      </c>
      <c r="G97">
        <f t="shared" si="3"/>
        <v>980</v>
      </c>
      <c r="H97" t="str">
        <f>IFERROR(VLOOKUP(G97,base!$C$2:$D$133,2,FALSE),"")</f>
        <v>sementes/mudas de plantas</v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>
        <f t="shared" si="3"/>
        <v>990</v>
      </c>
      <c r="H98" t="str">
        <f>IFERROR(VLOOKUP(G98,base!$C$2:$D$133,2,FALSE),"")</f>
        <v>produtos quimicos de limpeza/higiene</v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>
        <f t="shared" si="2"/>
        <v>320</v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>
        <f t="shared" si="2"/>
        <v>345</v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>
        <f t="shared" si="2"/>
        <v>350</v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>
        <f t="shared" si="2"/>
        <v>360</v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>
        <f t="shared" si="2"/>
        <v>380</v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>
        <f t="shared" si="2"/>
        <v>390</v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>
        <f t="shared" si="2"/>
        <v>395</v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>
        <f t="shared" si="2"/>
        <v>397</v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>
        <f t="shared" si="2"/>
        <v>400</v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>
        <f t="shared" si="2"/>
        <v>405</v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>
        <f t="shared" si="2"/>
        <v>410</v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>
        <f t="shared" si="2"/>
        <v>420</v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>
        <f t="shared" si="2"/>
        <v>428</v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>
        <f t="shared" si="2"/>
        <v>435</v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>
        <f t="shared" si="2"/>
        <v>440</v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>
        <f t="shared" si="2"/>
        <v>445</v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>
        <f t="shared" ref="E131:E194" si="4">IF(A131=$F$2,B131,"")</f>
        <v>450</v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>
        <f t="shared" si="4"/>
        <v>452</v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>
        <f t="shared" si="4"/>
        <v>460</v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>
        <f t="shared" si="4"/>
        <v>461</v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>
        <f t="shared" si="4"/>
        <v>463</v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>
        <f t="shared" si="4"/>
        <v>465</v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>
        <f t="shared" si="4"/>
        <v>475</v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>
        <f t="shared" si="4"/>
        <v>480</v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>
        <f t="shared" si="4"/>
        <v>495</v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>
        <f t="shared" si="4"/>
        <v>505</v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>
        <f t="shared" si="4"/>
        <v>510</v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>
        <f t="shared" si="4"/>
        <v>515</v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>
        <f t="shared" si="4"/>
        <v>535</v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>
        <f t="shared" si="4"/>
        <v>540</v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>
        <f t="shared" si="4"/>
        <v>548</v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>
        <f t="shared" si="4"/>
        <v>550</v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>
        <f t="shared" si="4"/>
        <v>555</v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>
        <f t="shared" si="4"/>
        <v>565</v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>
        <f t="shared" si="4"/>
        <v>580</v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>
        <f t="shared" si="4"/>
        <v>593</v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>
        <f t="shared" si="4"/>
        <v>595</v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>
        <f t="shared" si="4"/>
        <v>600</v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>
        <f t="shared" si="4"/>
        <v>685</v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>
        <f t="shared" si="4"/>
        <v>736</v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>
        <f t="shared" si="4"/>
        <v>745</v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>
        <f t="shared" si="4"/>
        <v>748</v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>
        <f t="shared" si="4"/>
        <v>750</v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>
        <f t="shared" si="4"/>
        <v>754</v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>
        <f t="shared" si="4"/>
        <v>757</v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>
        <f t="shared" si="4"/>
        <v>758</v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>
        <f t="shared" si="4"/>
        <v>760</v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>
        <f t="shared" si="4"/>
        <v>773</v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>
        <f t="shared" ref="E195:E250" si="6">IF(A195=$F$2,B195,"")</f>
        <v>775</v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>
        <f t="shared" si="6"/>
        <v>779</v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>
        <f t="shared" si="6"/>
        <v>784</v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>
        <f t="shared" si="6"/>
        <v>788</v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>
        <f t="shared" si="6"/>
        <v>792</v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>
        <f t="shared" si="6"/>
        <v>796</v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>
        <f t="shared" si="6"/>
        <v>802</v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>
        <f t="shared" si="6"/>
        <v>803</v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>
        <f t="shared" si="6"/>
        <v>805</v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>
        <f t="shared" si="6"/>
        <v>820</v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>
        <f t="shared" si="6"/>
        <v>830</v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>
        <f t="shared" si="6"/>
        <v>855</v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>
        <f t="shared" si="6"/>
        <v>870</v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>
        <f t="shared" si="6"/>
        <v>880</v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>
        <f t="shared" si="6"/>
        <v>882</v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>
        <f t="shared" si="6"/>
        <v>884</v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>
        <f t="shared" si="6"/>
        <v>886</v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>
        <f t="shared" si="6"/>
        <v>888</v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>
        <f t="shared" si="6"/>
        <v>890</v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>
        <f t="shared" si="6"/>
        <v>910</v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>
        <f t="shared" si="6"/>
        <v>930</v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>
        <f t="shared" si="6"/>
        <v>950</v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>
        <f t="shared" si="6"/>
        <v>960</v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>
        <f t="shared" si="6"/>
        <v>965</v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>
        <f t="shared" si="6"/>
        <v>970</v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>
        <f t="shared" si="6"/>
        <v>980</v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>
        <f t="shared" si="6"/>
        <v>990</v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G109" workbookViewId="0">
      <selection activeCell="I121" sqref="I121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3894</v>
      </c>
      <c r="J4" s="11" t="s">
        <v>3894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3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3944</v>
      </c>
      <c r="J23" s="11" t="s">
        <v>3945</v>
      </c>
      <c r="N23" t="s">
        <v>3792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3710</v>
      </c>
      <c r="J24" s="11" t="s">
        <v>3711</v>
      </c>
      <c r="N24" t="s">
        <v>3781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3839</v>
      </c>
      <c r="J25" s="11" t="s">
        <v>3837</v>
      </c>
      <c r="N25" t="s">
        <v>3993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3903</v>
      </c>
      <c r="J26" s="11" t="s">
        <v>3904</v>
      </c>
      <c r="N26" t="s">
        <v>3999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3891</v>
      </c>
      <c r="J27" s="11" t="s">
        <v>3892</v>
      </c>
      <c r="N27" t="s">
        <v>3793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3901</v>
      </c>
      <c r="J28" s="11" t="s">
        <v>3902</v>
      </c>
      <c r="N28" t="s">
        <v>4000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3708</v>
      </c>
      <c r="J29" s="11" t="s">
        <v>3709</v>
      </c>
      <c r="N29" t="s">
        <v>4021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3958</v>
      </c>
      <c r="J30" s="11" t="s">
        <v>3957</v>
      </c>
      <c r="N30" t="s">
        <v>3780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3841</v>
      </c>
      <c r="J31" s="11" t="s">
        <v>3842</v>
      </c>
      <c r="N31" t="s">
        <v>3776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3702</v>
      </c>
      <c r="J32" s="11" t="s">
        <v>18</v>
      </c>
      <c r="N32" t="s">
        <v>4001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3712</v>
      </c>
      <c r="J33" s="11" t="s">
        <v>3712</v>
      </c>
      <c r="N33" t="s">
        <v>3775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3847</v>
      </c>
      <c r="J34" s="11" t="s">
        <v>3847</v>
      </c>
      <c r="N34" t="s">
        <v>3984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3713</v>
      </c>
      <c r="J35" s="11" t="s">
        <v>3714</v>
      </c>
      <c r="N35" t="s">
        <v>3794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3782</v>
      </c>
      <c r="J36" s="11" t="s">
        <v>3783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3967</v>
      </c>
      <c r="J37" s="11" t="s">
        <v>3968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3715</v>
      </c>
      <c r="J38" s="11" t="s">
        <v>3716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3717</v>
      </c>
      <c r="J39" s="11" t="s">
        <v>3718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3905</v>
      </c>
      <c r="J40" s="11" t="s">
        <v>3906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3907</v>
      </c>
      <c r="J41" s="11" t="s">
        <v>3908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3719</v>
      </c>
      <c r="J42" s="11" t="s">
        <v>3720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3854</v>
      </c>
      <c r="J43" s="11" t="s">
        <v>3854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3" t="s">
        <v>3851</v>
      </c>
      <c r="J45" s="11" t="s">
        <v>3850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3721</v>
      </c>
      <c r="J46" s="11" t="s">
        <v>3722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3946</v>
      </c>
      <c r="J47" s="11" t="s">
        <v>3947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3974</v>
      </c>
      <c r="J48" s="11" t="s">
        <v>3975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3698</v>
      </c>
      <c r="J49" s="11" t="s">
        <v>14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3723</v>
      </c>
      <c r="J50" s="11" t="s">
        <v>3724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4022</v>
      </c>
      <c r="J51" s="11" t="s">
        <v>4023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3" t="s">
        <v>3879</v>
      </c>
      <c r="J52" s="11" t="s">
        <v>3880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3725</v>
      </c>
      <c r="J53" s="11" t="s">
        <v>3726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3774</v>
      </c>
      <c r="J54" s="11" t="s">
        <v>3771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3883</v>
      </c>
      <c r="J55" s="11" t="s">
        <v>3884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3940</v>
      </c>
      <c r="J56" s="11" t="s">
        <v>3941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3700</v>
      </c>
      <c r="J57" s="11" t="s">
        <v>16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4013</v>
      </c>
      <c r="J58" s="11" t="s">
        <v>4014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3727</v>
      </c>
      <c r="J59" s="11" t="s">
        <v>3727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3767</v>
      </c>
      <c r="J60" s="11" t="s">
        <v>3768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3769</v>
      </c>
      <c r="J61" s="11" t="s">
        <v>3770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3909</v>
      </c>
      <c r="J62" s="11" t="s">
        <v>3910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3728</v>
      </c>
      <c r="J63" s="11" t="s">
        <v>3729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3991</v>
      </c>
      <c r="J64" s="11" t="s">
        <v>3992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3697</v>
      </c>
      <c r="J65" s="11" t="s">
        <v>13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3911</v>
      </c>
      <c r="J66" s="11" t="s">
        <v>3912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3" t="s">
        <v>3893</v>
      </c>
      <c r="J67" s="11" t="s">
        <v>3855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3730</v>
      </c>
      <c r="J68" s="11" t="s">
        <v>3731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4015</v>
      </c>
      <c r="J69" s="11" t="s">
        <v>4016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3694</v>
      </c>
      <c r="J70" s="11" t="s">
        <v>10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3695</v>
      </c>
      <c r="J71" s="11" t="s">
        <v>11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3976</v>
      </c>
      <c r="J72" s="11" t="s">
        <v>3977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4017</v>
      </c>
      <c r="J73" s="11" t="s">
        <v>4018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3696</v>
      </c>
      <c r="J74" s="11" t="s">
        <v>12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3765</v>
      </c>
      <c r="J75" s="11" t="s">
        <v>3969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3913</v>
      </c>
      <c r="J76" s="11" t="s">
        <v>3914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3972</v>
      </c>
      <c r="J77" s="11" t="s">
        <v>3973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3887</v>
      </c>
      <c r="J78" s="11" t="s">
        <v>3888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3766</v>
      </c>
      <c r="J79" s="11" t="s">
        <v>3732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3948</v>
      </c>
      <c r="J80" s="11" t="s">
        <v>3949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3733</v>
      </c>
      <c r="J81" s="11" t="s">
        <v>3734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3858</v>
      </c>
      <c r="J82" s="11" t="s">
        <v>3859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3856</v>
      </c>
      <c r="J83" s="11" t="s">
        <v>3857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3" t="s">
        <v>3860</v>
      </c>
      <c r="J84" s="11" t="s">
        <v>3861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3986</v>
      </c>
      <c r="J85" s="11" t="s">
        <v>3987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3970</v>
      </c>
      <c r="J86" s="11" t="s">
        <v>3971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3889</v>
      </c>
      <c r="J87" s="11" t="s">
        <v>3890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3703</v>
      </c>
      <c r="J88" s="11" t="s">
        <v>19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3735</v>
      </c>
      <c r="J89" s="11" t="s">
        <v>3735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" t="s">
        <v>3978</v>
      </c>
      <c r="J90" s="11" t="s">
        <v>3979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3784</v>
      </c>
      <c r="J91" s="11" t="s">
        <v>3736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3989</v>
      </c>
      <c r="J92" s="11" t="s">
        <v>3990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3915</v>
      </c>
      <c r="J93" s="11" t="s">
        <v>3916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3917</v>
      </c>
      <c r="J94" s="11" t="s">
        <v>3918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3919</v>
      </c>
      <c r="J95" s="11" t="s">
        <v>3920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3" t="s">
        <v>3862</v>
      </c>
      <c r="J96" s="11" t="s">
        <v>3863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3885</v>
      </c>
      <c r="J97" s="11" t="s">
        <v>3886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3864</v>
      </c>
      <c r="J98" s="11" t="s">
        <v>3865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3737</v>
      </c>
      <c r="J99" s="11" t="s">
        <v>3738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" t="s">
        <v>3921</v>
      </c>
      <c r="J100" s="11" t="s">
        <v>3922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" t="s">
        <v>3950</v>
      </c>
      <c r="J101" s="11" t="s">
        <v>3951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3739</v>
      </c>
      <c r="J102" s="11" t="s">
        <v>3740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3866</v>
      </c>
      <c r="J103" s="11" t="s">
        <v>3923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3772</v>
      </c>
      <c r="J104" s="11" t="s">
        <v>3773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3867</v>
      </c>
      <c r="J105" s="11" t="s">
        <v>3868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3" t="s">
        <v>3954</v>
      </c>
      <c r="J106" s="11" t="s">
        <v>3955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3" t="s">
        <v>3869</v>
      </c>
      <c r="J107" s="11" t="s">
        <v>3870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3871</v>
      </c>
      <c r="J108" s="11" t="s">
        <v>3924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3699</v>
      </c>
      <c r="J109" s="11" t="s">
        <v>15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3741</v>
      </c>
      <c r="J110" s="11" t="s">
        <v>3742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3878</v>
      </c>
      <c r="J111" s="11" t="s">
        <v>3877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" t="s">
        <v>4024</v>
      </c>
      <c r="J112" s="11" t="s">
        <v>4025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3876</v>
      </c>
      <c r="J113" s="11" t="s">
        <v>3876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3" t="s">
        <v>3925</v>
      </c>
      <c r="J114" s="11" t="s">
        <v>3926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3" t="s">
        <v>3927</v>
      </c>
      <c r="J115" s="11" t="s">
        <v>3928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3952</v>
      </c>
      <c r="J116" s="11" t="s">
        <v>3953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3" t="s">
        <v>3963</v>
      </c>
      <c r="J117" s="11" t="s">
        <v>3964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3872</v>
      </c>
      <c r="J118" s="11" t="s">
        <v>3873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3874</v>
      </c>
      <c r="J119" s="11" t="s">
        <v>3875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" t="s">
        <v>3693</v>
      </c>
      <c r="J120" s="11" t="s">
        <v>3748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" t="s">
        <v>3701</v>
      </c>
      <c r="J121" s="11" t="s">
        <v>17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" t="s">
        <v>3988</v>
      </c>
      <c r="J122" s="11" t="s">
        <v>3929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" t="s">
        <v>4019</v>
      </c>
      <c r="J123" s="11" t="s">
        <v>4020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" t="s">
        <v>3965</v>
      </c>
      <c r="J124" s="11" t="s">
        <v>3966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3743</v>
      </c>
      <c r="J125" s="11" t="s">
        <v>3744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3" t="s">
        <v>3881</v>
      </c>
      <c r="J126" s="11" t="s">
        <v>3882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/>
      <c r="J127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/>
      <c r="J128"/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/>
      <c r="J129"/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/>
      <c r="J130"/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/>
      <c r="J131"/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/>
      <c r="J132"/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2026-04-02T12:17:29Z</dcterms:modified>
</cp:coreProperties>
</file>