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008-2025 gavetários\DOCUMENTOS ENGENHARIA\"/>
    </mc:Choice>
  </mc:AlternateContent>
  <xr:revisionPtr revIDLastSave="0" documentId="13_ncr:1_{A205EC72-CE7C-4DDE-A4CC-6786695412AA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TIPOORCAMENTO" hidden="1">IF(VALUE([1]MENU!$O$3)=2,"Licitado","Proposto")</definedName>
  </definedNames>
  <calcPr calcId="181029"/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B15" i="3" s="1"/>
  <c r="K16" i="3"/>
  <c r="K18" i="3"/>
  <c r="K19" i="3"/>
  <c r="B19" i="3" s="1"/>
  <c r="K20" i="3"/>
  <c r="K21" i="3"/>
  <c r="K22" i="3"/>
  <c r="K23" i="3"/>
  <c r="K24" i="3"/>
  <c r="K25" i="3"/>
  <c r="K26" i="3"/>
  <c r="K27" i="3"/>
  <c r="B27" i="3" s="1"/>
  <c r="K28" i="3"/>
  <c r="K29" i="3"/>
  <c r="K30" i="3"/>
  <c r="K31" i="3"/>
  <c r="K32" i="3"/>
  <c r="B32" i="3" s="1"/>
  <c r="K33" i="3"/>
  <c r="K34" i="3"/>
  <c r="B34" i="3" s="1"/>
  <c r="K35" i="3"/>
  <c r="K36" i="3"/>
  <c r="K37" i="3"/>
  <c r="K38" i="3"/>
  <c r="B38" i="3" s="1"/>
  <c r="K39" i="3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8" i="3" l="1"/>
  <c r="B20" i="3" s="1"/>
  <c r="B16" i="3"/>
  <c r="B17" i="3" s="1"/>
  <c r="E12" i="6"/>
  <c r="H12" i="6" s="1"/>
  <c r="B21" i="3" l="1"/>
  <c r="B22" i="3"/>
  <c r="B23" i="3" s="1"/>
  <c r="C5" i="6"/>
  <c r="C3" i="6"/>
  <c r="H2" i="6"/>
  <c r="F2" i="6"/>
  <c r="C2" i="6"/>
  <c r="K4" i="3"/>
  <c r="K2" i="3"/>
  <c r="C3" i="3"/>
  <c r="C4" i="3"/>
  <c r="C5" i="3"/>
  <c r="I2" i="3"/>
  <c r="C2" i="3"/>
  <c r="B24" i="3" l="1"/>
  <c r="B25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6" i="3" l="1"/>
  <c r="B28" i="3" s="1"/>
  <c r="E13" i="6"/>
  <c r="H13" i="6" s="1"/>
  <c r="O13" i="3"/>
  <c r="B29" i="3" l="1"/>
  <c r="B30" i="3" s="1"/>
  <c r="B31" i="3" s="1"/>
  <c r="B33" i="3" s="1"/>
  <c r="B35" i="3" s="1"/>
  <c r="B36" i="3" s="1"/>
  <c r="B37" i="3" s="1"/>
  <c r="B39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<sst xmlns="http://schemas.openxmlformats.org/spreadsheetml/2006/main" count="15265" uniqueCount="4121">
  <si>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</si>
  <si>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</si>
  <si>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</si>
  <si>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</si>
  <si>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</si>
  <si>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</si>
  <si>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</si>
  <si>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</si>
  <si>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</si>
  <si>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</si>
  <si>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</si>
  <si>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</si>
  <si>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</si>
  <si>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</si>
  <si>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</si>
  <si>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</si>
  <si>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</si>
  <si>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</si>
  <si>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</si>
  <si>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</si>
  <si>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</si>
  <si>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</si>
  <si>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</si>
  <si>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</si>
  <si>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</si>
  <si>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</si>
  <si>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</si>
  <si>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</si>
  <si>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</si>
  <si>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</si>
  <si>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</si>
  <si>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</si>
  <si>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</si>
  <si>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</si>
  <si>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</si>
  <si>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</si>
  <si>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</si>
  <si>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</si>
  <si>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</si>
  <si>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</si>
  <si>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</si>
  <si>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</si>
  <si>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</si>
  <si>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</si>
  <si>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</si>
  <si>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</si>
  <si>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</si>
  <si>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</si>
  <si>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</si>
  <si>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</si>
  <si>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</si>
  <si>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</si>
  <si>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</si>
  <si>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</si>
  <si>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</si>
  <si>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</si>
  <si>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</si>
  <si>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</si>
  <si>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</si>
  <si>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</si>
  <si>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</si>
  <si>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</si>
  <si>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</si>
  <si>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</si>
  <si>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</si>
  <si>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</si>
  <si>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</si>
  <si>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</si>
  <si>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</si>
  <si>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</si>
  <si>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</si>
  <si>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</si>
  <si>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</si>
  <si>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</si>
  <si>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</si>
  <si>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</si>
  <si>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</si>
  <si>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</si>
  <si>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</si>
  <si>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</si>
  <si>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</si>
  <si>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</si>
  <si>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</si>
  <si>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</si>
  <si>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</si>
  <si>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</si>
  <si>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</si>
  <si>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</si>
  <si>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</si>
  <si>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</si>
  <si>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</si>
  <si>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</si>
  <si>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</si>
  <si>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</si>
  <si>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</si>
  <si>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</si>
  <si>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</si>
  <si>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</si>
  <si>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</si>
  <si>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</si>
  <si>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</si>
  <si>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</si>
  <si>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</si>
  <si>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</si>
  <si>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</si>
  <si>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</si>
  <si>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</si>
  <si>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</si>
  <si>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</si>
  <si>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</si>
  <si>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</si>
  <si>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</si>
  <si>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</si>
  <si>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</si>
  <si>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</si>
  <si>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</si>
  <si>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</si>
  <si>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</si>
  <si>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</si>
  <si>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</si>
  <si>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</si>
  <si>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</si>
  <si>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</si>
  <si>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</si>
  <si>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</si>
  <si>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</si>
  <si>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</si>
  <si>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</si>
  <si>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</si>
  <si>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</si>
  <si>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</si>
  <si>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</si>
  <si>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</si>
  <si>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</si>
  <si>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</si>
  <si>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</si>
  <si>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</si>
  <si>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</si>
  <si>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</si>
  <si>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</si>
  <si>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</si>
  <si>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</si>
  <si>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</si>
  <si>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</si>
  <si>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</si>
  <si>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</si>
  <si>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</si>
  <si>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</si>
  <si>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</si>
  <si>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</si>
  <si>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</si>
  <si>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</si>
  <si>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</si>
  <si>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</si>
  <si>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</si>
  <si>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</si>
  <si>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</si>
  <si>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</si>
  <si>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</si>
  <si>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</si>
  <si>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</si>
  <si>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</si>
  <si>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</si>
  <si>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</si>
  <si>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</si>
  <si>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</si>
  <si>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</si>
  <si>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</si>
  <si>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</si>
  <si>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</si>
  <si>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</si>
  <si>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</si>
  <si>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</si>
  <si>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</si>
  <si>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</si>
  <si>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</si>
  <si>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</si>
  <si>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</si>
  <si>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</si>
  <si>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</si>
  <si>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</si>
  <si>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</si>
  <si>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</si>
  <si>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</si>
  <si>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</si>
  <si>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</si>
  <si>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</si>
  <si>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</si>
  <si>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</si>
  <si>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</si>
  <si>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</si>
  <si>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</si>
  <si>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</si>
  <si>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</si>
  <si>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</si>
  <si>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</si>
  <si>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</si>
  <si>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</si>
  <si>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</si>
  <si>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</si>
  <si>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</si>
  <si>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</si>
  <si>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</si>
  <si>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</si>
  <si>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</si>
  <si>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</si>
  <si>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</si>
  <si>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</si>
  <si>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</si>
  <si>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</si>
  <si>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</si>
  <si>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</si>
  <si>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</si>
  <si>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</si>
  <si>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</si>
  <si>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</si>
  <si>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</si>
  <si>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</si>
  <si>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</si>
  <si>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</si>
  <si>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</si>
  <si>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</si>
  <si>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</si>
  <si>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</si>
  <si>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</si>
  <si>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</si>
  <si>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</si>
  <si>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</si>
  <si>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</si>
  <si>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</si>
  <si>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</si>
  <si>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</si>
  <si>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</si>
  <si>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</si>
  <si>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</si>
  <si>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</si>
  <si>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</si>
  <si>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</si>
  <si>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</si>
  <si>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</si>
  <si>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</si>
  <si>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</si>
  <si>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</si>
  <si>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</si>
  <si>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</si>
  <si>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</si>
  <si>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</si>
  <si>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</si>
  <si>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</si>
  <si>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</si>
  <si>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</si>
  <si>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</si>
  <si>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</si>
  <si>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</si>
  <si>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</si>
  <si>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</si>
  <si>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</si>
  <si>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</si>
  <si>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</si>
  <si>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</si>
  <si>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</si>
  <si>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</si>
  <si>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</si>
  <si>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</si>
  <si>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</si>
  <si>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</si>
  <si>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</si>
  <si>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</si>
  <si>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</si>
  <si>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</si>
  <si>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</si>
  <si>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</si>
  <si>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</si>
  <si>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</si>
  <si>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</si>
  <si>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</si>
  <si>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</si>
  <si>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</si>
  <si>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</si>
  <si>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</si>
  <si>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</si>
  <si>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</si>
  <si>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</si>
  <si>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</si>
  <si>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</si>
  <si>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</si>
  <si>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</si>
  <si>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</si>
  <si>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</si>
  <si>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</si>
  <si>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</si>
  <si>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</si>
  <si>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</si>
  <si>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</si>
  <si>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</si>
  <si>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</si>
  <si>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</si>
  <si>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</si>
  <si>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</si>
  <si>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</si>
  <si>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</si>
  <si>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</si>
  <si>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</si>
  <si>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</si>
  <si>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</si>
  <si>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</si>
  <si>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</si>
  <si>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</si>
  <si>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</si>
  <si>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</si>
  <si>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</si>
  <si>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</si>
  <si>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</si>
  <si>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</si>
  <si>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</si>
  <si>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</si>
  <si>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</si>
  <si>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</si>
  <si>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</si>
  <si>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</si>
  <si>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</si>
  <si>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</si>
  <si>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</si>
  <si>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</si>
  <si>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</si>
  <si>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</si>
  <si>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</si>
  <si>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</si>
  <si>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</si>
  <si>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</si>
  <si>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</si>
  <si>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</si>
  <si>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</si>
  <si>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</si>
  <si>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</si>
  <si>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</si>
  <si>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</si>
  <si>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</si>
  <si>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</si>
  <si>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</si>
  <si>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</si>
  <si>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</si>
  <si>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</si>
  <si>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</si>
  <si>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</si>
  <si>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</si>
  <si>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</si>
  <si>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</si>
  <si>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</si>
  <si>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</si>
  <si>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</si>
  <si>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</si>
  <si>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</si>
  <si>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</si>
  <si>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</si>
  <si>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</si>
  <si>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</si>
  <si>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</si>
  <si>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</si>
  <si>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</si>
  <si>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</si>
  <si>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</si>
  <si>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</si>
  <si>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</si>
  <si>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</si>
  <si>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</si>
  <si>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</si>
  <si>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</si>
  <si>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</si>
  <si>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</si>
  <si>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</si>
  <si>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</si>
  <si>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</si>
  <si>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</si>
  <si>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</si>
  <si>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</si>
  <si>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</si>
  <si>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</si>
  <si>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</si>
  <si>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</si>
  <si>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</si>
  <si>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</si>
  <si>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</si>
  <si>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</si>
  <si>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</si>
  <si>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</si>
  <si>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</si>
  <si>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</si>
  <si>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</si>
  <si>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</si>
  <si>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</si>
  <si>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</si>
  <si>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</si>
  <si>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</si>
  <si>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</si>
  <si>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</si>
  <si>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</si>
  <si>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</si>
  <si>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</si>
  <si>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</si>
  <si>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</si>
  <si>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</si>
  <si>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</si>
  <si>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</si>
  <si>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</si>
  <si>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</si>
  <si>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</si>
  <si>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</si>
  <si>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</si>
  <si>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</si>
  <si>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</si>
  <si>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</si>
  <si>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</si>
  <si>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</si>
  <si>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</si>
  <si>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</si>
  <si>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</si>
  <si>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</si>
  <si>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</si>
  <si>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</si>
  <si>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</si>
  <si>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</si>
  <si>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</si>
  <si>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</si>
  <si>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</si>
  <si>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</si>
  <si>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</si>
  <si>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</si>
  <si>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</si>
  <si>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</si>
  <si>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</si>
  <si>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</si>
  <si>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</si>
  <si>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</si>
  <si>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</si>
  <si>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</si>
  <si>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</si>
  <si>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</si>
  <si>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</si>
  <si>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</si>
  <si>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</si>
  <si>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</si>
  <si>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</si>
  <si>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</si>
  <si>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</si>
  <si>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</si>
  <si>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</si>
  <si>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</si>
  <si>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</si>
  <si>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</si>
  <si>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</si>
  <si>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</si>
  <si>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</si>
  <si>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</si>
  <si>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</si>
  <si>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</si>
  <si>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</si>
  <si>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</si>
  <si>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</si>
  <si>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</si>
  <si>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</si>
  <si>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</si>
  <si>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</si>
  <si>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</si>
  <si>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</si>
  <si>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</si>
  <si>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</si>
  <si>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</si>
  <si>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</si>
  <si>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</si>
  <si>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</si>
  <si>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</si>
  <si>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</si>
  <si>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</si>
  <si>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</si>
  <si>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</si>
  <si>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</si>
  <si>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</si>
  <si>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</si>
  <si>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</si>
  <si>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</si>
  <si>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</si>
  <si>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</si>
  <si>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</si>
  <si>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</si>
  <si>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</si>
  <si>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</si>
  <si>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</si>
  <si>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</si>
  <si>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</si>
  <si>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</si>
  <si>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</si>
  <si>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</si>
  <si>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</si>
  <si>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</si>
  <si>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</si>
  <si>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</si>
  <si>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</si>
  <si>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</si>
  <si>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</si>
  <si>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</si>
  <si>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</si>
  <si>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</si>
  <si>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</si>
  <si>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</si>
  <si>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</si>
  <si>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</si>
  <si>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</si>
  <si>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</si>
  <si>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</si>
  <si>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</si>
  <si>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</si>
  <si>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</si>
  <si>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</si>
  <si>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</si>
  <si>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</si>
  <si>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</si>
  <si>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</si>
  <si>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</si>
  <si>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</si>
  <si>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</si>
  <si>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</si>
  <si>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</si>
  <si>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</si>
  <si>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</si>
  <si>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</si>
  <si>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</si>
  <si>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</si>
  <si>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</si>
  <si>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</si>
  <si>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</si>
  <si>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</si>
  <si>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</si>
  <si>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</si>
  <si>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</si>
  <si>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</si>
  <si>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</si>
  <si>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</si>
  <si>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</si>
  <si>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</si>
  <si>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</si>
  <si>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</si>
  <si>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</si>
  <si>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</si>
  <si>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</si>
  <si>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</si>
  <si>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</si>
  <si>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</si>
  <si>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</si>
  <si>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</si>
  <si>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</si>
  <si>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</si>
  <si>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</si>
  <si>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</si>
  <si>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</si>
  <si>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</si>
  <si>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</si>
  <si>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</si>
  <si>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</si>
  <si>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</si>
  <si>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</si>
  <si>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</si>
  <si>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</si>
  <si>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</si>
  <si>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</si>
  <si>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</si>
  <si>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</si>
  <si>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</si>
  <si>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</si>
  <si>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</si>
  <si>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</si>
  <si>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</si>
  <si>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</si>
  <si>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</si>
  <si>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</si>
  <si>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</si>
  <si>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</si>
  <si>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</si>
  <si>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</si>
  <si>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</si>
  <si>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</si>
  <si>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</si>
  <si>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</si>
  <si>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</si>
  <si>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</si>
  <si>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</si>
  <si>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</si>
  <si>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</si>
  <si>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</si>
  <si>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</si>
  <si>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</si>
  <si>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</si>
  <si>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</si>
  <si>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</si>
  <si>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</si>
  <si>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</si>
  <si>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</si>
  <si>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</si>
  <si>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</si>
  <si>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</si>
  <si>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</si>
  <si>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</si>
  <si>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</si>
  <si>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</si>
  <si>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</si>
  <si>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</si>
  <si>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</si>
  <si>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</si>
  <si>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</si>
  <si>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</si>
  <si>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</si>
  <si>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</si>
  <si>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</si>
  <si>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</si>
  <si>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</si>
  <si>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</si>
  <si>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</si>
  <si>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</si>
  <si>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</si>
  <si>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</si>
  <si>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</si>
  <si>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</si>
  <si>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</si>
  <si>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</si>
  <si>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</si>
  <si>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</si>
  <si>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</si>
  <si>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</si>
  <si>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</si>
  <si>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</si>
  <si>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</si>
  <si>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</si>
  <si>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</si>
  <si>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</si>
  <si>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</si>
  <si>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</si>
  <si>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</si>
  <si>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</si>
  <si>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</si>
  <si>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</si>
  <si>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</si>
  <si>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</si>
  <si>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</si>
  <si>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</si>
  <si>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</si>
  <si>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</si>
  <si>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</si>
  <si>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</si>
  <si>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</si>
  <si>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</si>
  <si>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</si>
  <si>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</si>
  <si>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</si>
  <si>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</si>
  <si>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</si>
  <si>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</si>
  <si>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</si>
  <si>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</si>
  <si>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</si>
  <si>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</si>
  <si>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</si>
  <si>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</si>
  <si>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</si>
  <si>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</si>
  <si>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</si>
  <si>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</si>
  <si>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</si>
  <si>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</si>
  <si>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</si>
  <si>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</si>
  <si>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</si>
  <si>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</si>
  <si>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</si>
  <si>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</si>
  <si>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</si>
  <si>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</si>
  <si>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</si>
  <si>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</si>
  <si>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</si>
  <si>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</si>
  <si>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</si>
  <si>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</si>
  <si>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</si>
  <si>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</si>
  <si>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</si>
  <si>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</si>
  <si>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</si>
  <si>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</si>
  <si>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</si>
  <si>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</si>
  <si>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</si>
  <si>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</si>
  <si>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</si>
  <si>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</si>
  <si>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</si>
  <si>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</si>
  <si>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</si>
  <si>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</si>
  <si>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</si>
  <si>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</si>
  <si>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</si>
  <si>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</si>
  <si>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</si>
  <si>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</si>
  <si>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</si>
  <si>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</si>
  <si>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</si>
  <si>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</si>
  <si>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</si>
  <si>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</si>
  <si>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</si>
  <si>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</si>
  <si>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</si>
  <si>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</si>
  <si>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</si>
  <si>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</si>
  <si>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</si>
  <si>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</si>
  <si>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</si>
  <si>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</si>
  <si>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</si>
  <si>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</si>
  <si>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</si>
  <si>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</si>
  <si>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</si>
  <si>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</si>
  <si>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</si>
  <si>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</si>
  <si>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</si>
  <si>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</si>
  <si>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</si>
  <si>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</si>
  <si>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</si>
  <si>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</si>
  <si>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</si>
  <si>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</si>
  <si>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</si>
  <si>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</si>
  <si>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</si>
  <si>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</si>
  <si>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</si>
  <si>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</si>
  <si>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</si>
  <si>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</si>
  <si>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</si>
  <si>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</si>
  <si>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</si>
  <si>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</si>
  <si>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</si>
  <si>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</si>
  <si>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</si>
  <si>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</si>
  <si>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</si>
  <si>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</si>
  <si>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</si>
  <si>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</si>
  <si>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</si>
  <si>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</si>
  <si>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</si>
  <si>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</si>
  <si>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</si>
  <si>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</si>
  <si>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</si>
  <si>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</si>
  <si>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</si>
  <si>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</si>
  <si>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</si>
  <si>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</si>
  <si>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</si>
  <si>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</si>
  <si>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</si>
  <si>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</si>
  <si>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</si>
  <si>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</si>
  <si>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</si>
  <si>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</si>
  <si>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</si>
  <si>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</si>
  <si>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</si>
  <si>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</si>
  <si>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</si>
  <si>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</si>
  <si>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</si>
  <si>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</si>
  <si>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</si>
  <si>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</si>
  <si>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</si>
  <si>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</si>
  <si>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</si>
  <si>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</si>
  <si>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</si>
  <si>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</si>
  <si>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</si>
  <si>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</si>
  <si>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</si>
  <si>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</si>
  <si>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</si>
  <si>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</si>
  <si>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</si>
  <si>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</si>
  <si>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</si>
  <si>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</si>
  <si>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</si>
  <si>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</si>
  <si>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</si>
  <si>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</si>
  <si>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</si>
  <si>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</si>
  <si>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</si>
  <si>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</si>
  <si>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</si>
  <si>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</si>
  <si>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</si>
  <si>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</si>
  <si>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</si>
  <si>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</si>
  <si>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</si>
  <si>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</si>
  <si>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</si>
  <si>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</si>
  <si>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</si>
  <si>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</si>
  <si>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</si>
  <si>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</si>
  <si>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</si>
  <si>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</si>
  <si>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</si>
  <si>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</si>
  <si>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</si>
  <si>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</si>
  <si>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</si>
  <si>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</si>
  <si>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</si>
  <si>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</si>
  <si>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</si>
  <si>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</si>
  <si>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</si>
  <si>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</si>
  <si>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</si>
  <si>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</si>
  <si>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</si>
  <si>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</si>
  <si>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</si>
  <si>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</si>
  <si>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</si>
  <si>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</si>
  <si>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</si>
  <si>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</si>
  <si>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</si>
  <si>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</si>
  <si>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</si>
  <si>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</si>
  <si>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</si>
  <si>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</si>
  <si>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</si>
  <si>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</si>
  <si>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</si>
  <si>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</si>
  <si>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</si>
  <si>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</si>
  <si>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</si>
  <si>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</si>
  <si>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</si>
  <si>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</si>
  <si>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</si>
  <si>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</si>
  <si>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</si>
  <si>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</si>
  <si>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</si>
  <si>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</si>
  <si>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</si>
  <si>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</si>
  <si>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</si>
  <si>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</si>
  <si>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</si>
  <si>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</si>
  <si>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</si>
  <si>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</si>
  <si>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</si>
  <si>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</si>
  <si>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</si>
  <si>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</si>
  <si>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</si>
  <si>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</si>
  <si>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</si>
  <si>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</si>
  <si>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</si>
  <si>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</si>
  <si>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</si>
  <si>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</si>
  <si>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</si>
  <si>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</si>
  <si>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</si>
  <si>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</si>
  <si>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</si>
  <si>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</si>
  <si>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</si>
  <si>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</si>
  <si>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</si>
  <si>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</si>
  <si>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</si>
  <si>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</si>
  <si>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</si>
  <si>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</si>
  <si>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</si>
  <si>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</si>
  <si>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</si>
  <si>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</si>
  <si>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</si>
  <si>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</si>
  <si>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</si>
  <si>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</si>
  <si>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</si>
  <si>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</si>
  <si>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</si>
  <si>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</si>
  <si>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</si>
  <si>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</si>
  <si>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</si>
  <si>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</si>
  <si>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</si>
  <si>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</si>
  <si>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</si>
  <si>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</si>
  <si>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</si>
  <si>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</si>
  <si>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</si>
  <si>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</si>
  <si>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</si>
  <si>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</si>
  <si>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</si>
  <si>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</si>
  <si>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</si>
  <si>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</si>
  <si>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</si>
  <si>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</si>
  <si>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</si>
  <si>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</si>
  <si>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</si>
  <si>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</si>
  <si>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</si>
  <si>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</si>
  <si>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</si>
  <si>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</si>
  <si>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</si>
  <si>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</si>
  <si>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</si>
  <si>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</si>
  <si>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</si>
  <si>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</si>
  <si>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</si>
  <si>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</si>
  <si>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</si>
  <si>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</si>
  <si>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</si>
  <si>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</si>
  <si>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</si>
  <si>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</si>
  <si>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</si>
  <si>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</si>
  <si>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</si>
  <si>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</si>
  <si>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</si>
  <si>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</si>
  <si>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</si>
  <si>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</si>
  <si>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</si>
  <si>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</si>
  <si>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</si>
  <si>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</si>
  <si>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</si>
  <si>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</si>
  <si>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</si>
  <si>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</si>
  <si>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</si>
  <si>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</si>
  <si>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</si>
  <si>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</si>
  <si>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</si>
  <si>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</si>
  <si>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</si>
  <si>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</si>
  <si>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</si>
  <si>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</si>
  <si>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</si>
  <si>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</si>
  <si>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</si>
  <si>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</si>
  <si>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</si>
  <si>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</si>
  <si>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</si>
  <si>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</si>
  <si>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</si>
  <si>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</si>
  <si>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</si>
  <si>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</si>
  <si>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</si>
  <si>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</si>
  <si>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</si>
  <si>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</si>
  <si>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</si>
  <si>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</si>
  <si>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</si>
  <si>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</si>
  <si>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</si>
  <si>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</si>
  <si>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</si>
  <si>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</si>
  <si>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</si>
  <si>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</si>
  <si>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</si>
  <si>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</si>
  <si>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</si>
  <si>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</si>
  <si>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</si>
  <si>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</si>
  <si>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</si>
  <si>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</si>
  <si>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</si>
  <si>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</si>
  <si>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</si>
  <si>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</si>
  <si>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</si>
  <si>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</si>
  <si>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</si>
  <si>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</si>
  <si>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</si>
  <si>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</si>
  <si>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</si>
  <si>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</si>
  <si>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</si>
  <si>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</si>
  <si>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</si>
  <si>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</si>
  <si>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</si>
  <si>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</si>
  <si>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</si>
  <si>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</si>
  <si>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</si>
  <si>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</si>
  <si>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</si>
  <si>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</si>
  <si>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</si>
  <si>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</si>
  <si>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</si>
  <si>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</si>
  <si>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</si>
  <si>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</si>
  <si>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</si>
  <si>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</si>
  <si>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</si>
  <si>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</si>
  <si>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</si>
  <si>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</si>
  <si>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</si>
  <si>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</si>
  <si>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</si>
  <si>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</si>
  <si>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</si>
  <si>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</si>
  <si>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</si>
  <si>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</si>
  <si>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</si>
  <si>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</si>
  <si>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</si>
  <si>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</si>
  <si>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</si>
  <si>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</si>
  <si>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</si>
  <si>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</si>
  <si>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</si>
  <si>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</si>
  <si>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</si>
  <si>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</si>
  <si>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</si>
  <si>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</si>
  <si>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</si>
  <si>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</si>
  <si>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</si>
  <si>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</si>
  <si>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</si>
  <si>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</si>
  <si>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</si>
  <si>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</si>
  <si>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</si>
  <si>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</si>
  <si>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</si>
  <si>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</si>
  <si>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</si>
  <si>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</si>
  <si>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</si>
  <si>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</si>
  <si>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</si>
  <si>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</si>
  <si>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</si>
  <si>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</si>
  <si>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</si>
  <si>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</si>
  <si>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</si>
  <si>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</si>
  <si>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</si>
  <si>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</si>
  <si>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</si>
  <si>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</si>
  <si>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</si>
  <si>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</si>
  <si>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</si>
  <si>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</si>
  <si>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</si>
  <si>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</si>
  <si>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</si>
  <si>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</si>
  <si>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</si>
  <si>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</si>
  <si>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</si>
  <si>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</si>
  <si>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</si>
  <si>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</si>
  <si>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</si>
  <si>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</si>
  <si>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</si>
  <si>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</si>
  <si>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</si>
  <si>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</si>
  <si>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</si>
  <si>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</si>
  <si>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</si>
  <si>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</si>
  <si>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</si>
  <si>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</si>
  <si>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</si>
  <si>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</si>
  <si>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</si>
  <si>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</si>
  <si>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</si>
  <si>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</si>
  <si>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</si>
  <si>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</si>
  <si>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</si>
  <si>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</si>
  <si>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</si>
  <si>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</si>
  <si>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</si>
  <si>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</si>
  <si>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</si>
  <si>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</si>
  <si>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</si>
  <si>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</si>
  <si>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</si>
  <si>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</si>
  <si>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</si>
  <si>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</si>
  <si>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</si>
  <si>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</si>
  <si>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</si>
  <si>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</si>
  <si>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</si>
  <si>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</si>
  <si>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</si>
  <si>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</si>
  <si>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</si>
  <si>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</si>
  <si>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</si>
  <si>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</si>
  <si>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</si>
  <si>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</si>
  <si>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</si>
  <si>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</si>
  <si>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</si>
  <si>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</si>
  <si>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</si>
  <si>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</si>
  <si>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</si>
  <si>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</si>
  <si>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</si>
  <si>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</si>
  <si>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</si>
  <si>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</si>
  <si>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</si>
  <si>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</si>
  <si>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</si>
  <si>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</si>
  <si>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</si>
  <si>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</si>
  <si>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</si>
  <si>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</si>
  <si>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</si>
  <si>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</si>
  <si>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</si>
  <si>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</si>
  <si>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</si>
  <si>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</si>
  <si>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</si>
  <si>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</si>
  <si>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</si>
  <si>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</si>
  <si>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</si>
  <si>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</si>
  <si>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</si>
  <si>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</si>
  <si>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</si>
  <si>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</si>
  <si>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</si>
  <si>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</si>
  <si>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</si>
  <si>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</si>
  <si>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</si>
  <si>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</si>
  <si>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</si>
  <si>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</si>
  <si>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</si>
  <si>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</si>
  <si>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</si>
  <si>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</si>
  <si>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</si>
  <si>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</si>
  <si>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</si>
  <si>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</si>
  <si>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</si>
  <si>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</si>
  <si>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</si>
  <si>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</si>
  <si>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</si>
  <si>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</si>
  <si>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</si>
  <si>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</si>
  <si>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</si>
  <si>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</si>
  <si>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</si>
  <si>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</si>
  <si>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</si>
  <si>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</si>
  <si>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</si>
  <si>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</si>
  <si>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</si>
  <si>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</si>
  <si>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</si>
  <si>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</si>
  <si>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</si>
  <si>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</si>
  <si>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</si>
  <si>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</si>
  <si>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</si>
  <si>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</si>
  <si>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</si>
  <si>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</si>
  <si>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</si>
  <si>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</si>
  <si>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</si>
  <si>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</si>
  <si>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</si>
  <si>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</si>
  <si>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</si>
  <si>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</si>
  <si>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</si>
  <si>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</si>
  <si>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</si>
  <si>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</si>
  <si>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</si>
  <si>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</si>
  <si>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</si>
  <si>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</si>
  <si>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</si>
  <si>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</si>
  <si>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</si>
  <si>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</si>
  <si>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</si>
  <si>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</si>
  <si>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</si>
  <si>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</si>
  <si>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</si>
  <si>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</si>
  <si>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</si>
  <si>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</si>
  <si>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</si>
  <si>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</si>
  <si>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</si>
  <si>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</si>
  <si>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</si>
  <si>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</si>
  <si>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</si>
  <si>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</si>
  <si>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</si>
  <si>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</si>
  <si>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</si>
  <si>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</si>
  <si>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</si>
  <si>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</si>
  <si>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</si>
  <si>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</si>
  <si>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</si>
  <si>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</si>
  <si>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</si>
  <si>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</si>
  <si>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</si>
  <si>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</si>
  <si>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</si>
  <si>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</si>
  <si>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</si>
  <si>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</si>
  <si>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</si>
  <si>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</si>
  <si>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</si>
  <si>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</si>
  <si>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</si>
  <si>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</si>
  <si>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</si>
  <si>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</si>
  <si>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</si>
  <si>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</si>
  <si>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</si>
  <si>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</si>
  <si>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</si>
  <si>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</si>
  <si>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</si>
  <si>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</si>
  <si>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</si>
  <si>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</si>
  <si>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</si>
  <si>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</si>
  <si>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</si>
  <si>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</si>
  <si>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</si>
  <si>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</si>
  <si>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</si>
  <si>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</si>
  <si>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</si>
  <si>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</si>
  <si>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</si>
  <si>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</si>
  <si>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</si>
  <si>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</si>
  <si>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</si>
  <si>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</si>
  <si>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</si>
  <si>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</si>
  <si>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</si>
  <si>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</si>
  <si>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</si>
  <si>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</si>
  <si>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</si>
  <si>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</si>
  <si>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</si>
  <si>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</si>
  <si>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</si>
  <si>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</si>
  <si>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</si>
  <si>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</si>
  <si>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</si>
  <si>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</si>
  <si>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</si>
  <si>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</si>
  <si>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</si>
  <si>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</si>
  <si>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</si>
  <si>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</si>
  <si>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</si>
  <si>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</si>
  <si>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</si>
  <si>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</si>
  <si>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</si>
  <si>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</si>
  <si>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</si>
  <si>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</si>
  <si>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</si>
  <si>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</si>
  <si>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</si>
  <si>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</si>
  <si>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</si>
  <si>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</si>
  <si>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</si>
  <si>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</si>
  <si>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</si>
  <si>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</si>
  <si>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</si>
  <si>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</si>
  <si>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</si>
  <si>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</si>
  <si>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</si>
  <si>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</si>
  <si>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</si>
  <si>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</si>
  <si>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</si>
  <si>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</si>
  <si>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</si>
  <si>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</si>
  <si>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</si>
  <si>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</si>
  <si>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</si>
  <si>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</si>
  <si>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</si>
  <si>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</si>
  <si>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</si>
  <si>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</si>
  <si>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</si>
  <si>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</si>
  <si>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</si>
  <si>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</si>
  <si>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</si>
  <si>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</si>
  <si>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</si>
  <si>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</si>
  <si>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</si>
  <si>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</si>
  <si>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</si>
  <si>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</si>
  <si>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</si>
  <si>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</si>
  <si>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</si>
  <si>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</si>
  <si>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</si>
  <si>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</si>
  <si>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</si>
  <si>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</si>
  <si>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</si>
  <si>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</si>
  <si>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</si>
  <si>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</si>
  <si>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</si>
  <si>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</si>
  <si>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</si>
  <si>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</si>
  <si>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</si>
  <si>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</si>
  <si>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</si>
  <si>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</si>
  <si>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</si>
  <si>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</si>
  <si>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</si>
  <si>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</si>
  <si>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</si>
  <si>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</si>
  <si>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</si>
  <si>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</si>
  <si>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</si>
  <si>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</si>
  <si>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</si>
  <si>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</si>
  <si>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</si>
  <si>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</si>
  <si>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</si>
  <si>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</si>
  <si>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</si>
  <si>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</si>
  <si>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</si>
  <si>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</si>
  <si>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</si>
  <si>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</si>
  <si>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</si>
  <si>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</si>
  <si>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</si>
  <si>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</si>
  <si>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</si>
  <si>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</si>
  <si>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</si>
  <si>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</si>
  <si>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</si>
  <si>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</si>
  <si>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</si>
  <si>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</si>
  <si>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</si>
  <si>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</si>
  <si>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</si>
  <si>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</si>
  <si>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</si>
  <si>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</si>
  <si>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</si>
  <si>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</si>
  <si>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</si>
  <si>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</si>
  <si>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</si>
  <si>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</si>
  <si>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</si>
  <si>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</si>
  <si>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</si>
  <si>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</si>
  <si>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</si>
  <si>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</si>
  <si>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</si>
  <si>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</si>
  <si>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</si>
  <si>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</si>
  <si>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</si>
  <si>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</si>
  <si>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</si>
  <si>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</si>
  <si>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</si>
  <si>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</si>
  <si>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</si>
  <si>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</si>
  <si>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</si>
  <si>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</si>
  <si>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</si>
  <si>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</si>
  <si>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</si>
  <si>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</si>
  <si>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</si>
  <si>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</si>
  <si>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</si>
  <si>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</si>
  <si>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</si>
  <si>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</si>
  <si>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</si>
  <si>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</si>
  <si>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</si>
  <si>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</si>
  <si>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</si>
  <si>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</si>
  <si>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</si>
  <si>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</si>
  <si>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</si>
  <si>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</si>
  <si>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</si>
  <si>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</si>
  <si>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</si>
  <si>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</si>
  <si>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</si>
  <si>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</si>
  <si>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</si>
  <si>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</si>
  <si>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</si>
  <si>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</si>
  <si>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</si>
  <si>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</si>
  <si>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</si>
  <si>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</si>
  <si>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</si>
  <si>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</si>
  <si>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</si>
  <si>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</si>
  <si>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</si>
  <si>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</si>
  <si>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</si>
  <si>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</si>
  <si>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</si>
  <si>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</si>
  <si>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</si>
  <si>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</si>
  <si>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</si>
  <si>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</si>
  <si>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</si>
  <si>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</si>
  <si>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</si>
  <si>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</si>
  <si>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</si>
  <si>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</si>
  <si>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</si>
  <si>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</si>
  <si>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</si>
  <si>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</si>
  <si>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</si>
  <si>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</si>
  <si>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</si>
  <si>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</si>
  <si>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</si>
  <si>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</si>
  <si>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</si>
  <si>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</si>
  <si>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</si>
  <si>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</si>
  <si>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</si>
  <si>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</si>
  <si>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</si>
  <si>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</si>
  <si>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</si>
  <si>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</si>
  <si>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</si>
  <si>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</si>
  <si>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</si>
  <si>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</si>
  <si>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</si>
  <si>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</si>
  <si>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</si>
  <si>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</si>
  <si>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</si>
  <si>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</si>
  <si>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</si>
  <si>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</si>
  <si>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</si>
  <si>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</si>
  <si>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</si>
  <si>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</si>
  <si>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</si>
  <si>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</si>
  <si>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</si>
  <si>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</si>
  <si>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</si>
  <si>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</si>
  <si>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</si>
  <si>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</si>
  <si>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</si>
  <si>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</si>
  <si>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</si>
  <si>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</si>
  <si>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</si>
  <si>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</si>
  <si>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</si>
  <si>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</si>
  <si>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</si>
  <si>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</si>
  <si>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</si>
  <si>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</si>
  <si>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</si>
  <si>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</si>
  <si>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</si>
  <si>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</si>
  <si>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</si>
  <si>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</si>
  <si>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</si>
  <si>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</si>
  <si>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</si>
  <si>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</si>
  <si>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</si>
  <si>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</si>
  <si>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</si>
  <si>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</si>
  <si>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</si>
  <si>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</si>
  <si>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</si>
  <si>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</si>
  <si>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</si>
  <si>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</si>
  <si>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</si>
  <si>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</si>
  <si>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</si>
  <si>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</si>
  <si>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</si>
  <si>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</si>
  <si>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</si>
  <si>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</si>
  <si>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</si>
  <si>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</si>
  <si>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</si>
  <si>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</si>
  <si>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</si>
  <si>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</si>
  <si>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</si>
  <si>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</si>
  <si>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</si>
  <si>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</si>
  <si>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</si>
  <si>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</si>
  <si>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</si>
  <si>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</si>
  <si>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</si>
  <si>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</si>
  <si>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</si>
  <si>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</si>
  <si>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</si>
  <si>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</si>
  <si>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</si>
  <si>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</si>
  <si>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</si>
  <si>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</si>
  <si>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</si>
  <si>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</si>
  <si>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</si>
  <si>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</si>
  <si>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</si>
  <si>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</si>
  <si>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</si>
  <si>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</si>
  <si>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</si>
  <si>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</si>
  <si>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</si>
  <si>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</si>
  <si>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</si>
  <si>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</si>
  <si>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</si>
  <si>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</si>
  <si>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</si>
  <si>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</si>
  <si>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</si>
  <si>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</si>
  <si>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</si>
  <si>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</si>
  <si>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</si>
  <si>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</si>
  <si>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</si>
  <si>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</si>
  <si>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</si>
  <si>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</si>
  <si>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</si>
  <si>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</si>
  <si>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</si>
  <si>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</si>
  <si>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</si>
  <si>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</si>
  <si>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</si>
  <si>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</si>
  <si>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</si>
  <si>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</si>
  <si>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</si>
  <si>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</si>
  <si>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</si>
  <si>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</si>
  <si>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</si>
  <si>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</si>
  <si>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</si>
  <si>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</si>
  <si>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</si>
  <si>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</si>
  <si>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</si>
  <si>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</si>
  <si>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</si>
  <si>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</si>
  <si>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</si>
  <si>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</si>
  <si>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</si>
  <si>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</si>
  <si>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</si>
  <si>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</si>
  <si>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</si>
  <si>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</si>
  <si>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</si>
  <si>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</si>
  <si>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</si>
  <si>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</si>
  <si>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</si>
  <si>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</si>
  <si>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</si>
  <si>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</si>
  <si>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</si>
  <si>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</si>
  <si>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</si>
  <si>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</si>
  <si>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</si>
  <si>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</si>
  <si>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</si>
  <si>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</si>
  <si>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</si>
  <si>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</si>
  <si>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</si>
  <si>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</si>
  <si>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</si>
  <si>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</si>
  <si>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</si>
  <si>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</si>
  <si>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</si>
  <si>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</si>
  <si>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</si>
  <si>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</si>
  <si>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</si>
  <si>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</si>
  <si>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</si>
  <si>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</si>
  <si>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</si>
  <si>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</si>
  <si>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</si>
  <si>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</si>
  <si>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</si>
  <si>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</si>
  <si>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</si>
  <si>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</si>
  <si>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</si>
  <si>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</si>
  <si>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</si>
  <si>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</si>
  <si>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</si>
  <si>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</si>
  <si>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</si>
  <si>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</si>
  <si>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</si>
  <si>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</si>
  <si>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</si>
  <si>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</si>
  <si>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</si>
  <si>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</si>
  <si>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</si>
  <si>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</si>
  <si>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</si>
  <si>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</si>
  <si>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</si>
  <si>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</si>
  <si>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</si>
  <si>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</si>
  <si>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</si>
  <si>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</si>
  <si>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</si>
  <si>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</si>
  <si>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</si>
  <si>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</si>
  <si>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</si>
  <si>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</si>
  <si>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</si>
  <si>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</si>
  <si>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</si>
  <si>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</si>
  <si>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</si>
  <si>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</si>
  <si>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</si>
  <si>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</si>
  <si>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</si>
  <si>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</si>
  <si>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</si>
  <si>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</si>
  <si>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</si>
  <si>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</si>
  <si>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</si>
  <si>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</si>
  <si>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</si>
  <si>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</si>
  <si>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</si>
  <si>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</si>
  <si>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</si>
  <si>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</si>
  <si>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</si>
  <si>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</si>
  <si>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</si>
  <si>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</si>
  <si>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</si>
  <si>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</si>
  <si>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</si>
  <si>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</si>
  <si>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</si>
  <si>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</si>
  <si>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</si>
  <si>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</si>
  <si>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</si>
  <si>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</si>
  <si>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</si>
  <si>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</si>
  <si>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</si>
  <si>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</si>
  <si>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</si>
  <si>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</si>
  <si>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</si>
  <si>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</si>
  <si>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</si>
  <si>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</si>
  <si>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</si>
  <si>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</si>
  <si>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</si>
  <si>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</si>
  <si>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</si>
  <si>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</si>
  <si>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</si>
  <si>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</si>
  <si>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</si>
  <si>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</si>
  <si>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</si>
  <si>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</si>
  <si>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</si>
  <si>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</si>
  <si>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</si>
  <si>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</si>
  <si>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</si>
  <si>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</si>
  <si>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</si>
  <si>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</si>
  <si>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</si>
  <si>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</si>
  <si>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</si>
  <si>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</si>
  <si>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</si>
  <si>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</si>
  <si>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</si>
  <si>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</si>
  <si>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</si>
  <si>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</si>
  <si>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</si>
  <si>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</si>
  <si>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</si>
  <si>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</si>
  <si>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</si>
  <si>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</si>
  <si>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</si>
  <si>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</si>
  <si>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</si>
  <si>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</si>
  <si>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</si>
  <si>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</si>
  <si>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</si>
  <si>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</si>
  <si>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</si>
  <si>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</si>
  <si>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</si>
  <si>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</si>
  <si>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</si>
  <si>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</si>
  <si>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</si>
  <si>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</si>
  <si>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</si>
  <si>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</si>
  <si>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</si>
  <si>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</si>
  <si>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</si>
  <si>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</si>
  <si>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</si>
  <si>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</si>
  <si>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</si>
  <si>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</si>
  <si>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</si>
  <si>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</si>
  <si>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</si>
  <si>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</si>
  <si>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</si>
  <si>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</si>
  <si>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</si>
  <si>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</si>
  <si>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</si>
  <si>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</si>
  <si>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</si>
  <si>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</si>
  <si>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</si>
  <si>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</si>
  <si>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</si>
  <si>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</si>
  <si>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</si>
  <si>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</si>
  <si>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</si>
  <si>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</si>
  <si>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</si>
  <si>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</si>
  <si>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</si>
  <si>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</si>
  <si>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</si>
  <si>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</si>
  <si>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</si>
  <si>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</si>
  <si>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</si>
  <si>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</si>
  <si>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</si>
  <si>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</si>
  <si>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</si>
  <si>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</si>
  <si>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</si>
  <si>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</si>
  <si>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</si>
  <si>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</si>
  <si>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</si>
  <si>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</si>
  <si>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</si>
  <si>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</si>
  <si>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</si>
  <si>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</si>
  <si>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</si>
  <si>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</si>
  <si>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</si>
  <si>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</si>
  <si>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</si>
  <si>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</si>
  <si>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</si>
  <si>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</si>
  <si>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</si>
  <si>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</si>
  <si>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</si>
  <si>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</si>
  <si>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</si>
  <si>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</si>
  <si>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</si>
  <si>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</si>
  <si>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</si>
  <si>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</si>
  <si>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</si>
  <si>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</si>
  <si>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</si>
  <si>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</si>
  <si>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</si>
  <si>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</si>
  <si>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</si>
  <si>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</si>
  <si>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</si>
  <si>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</si>
  <si>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</si>
  <si>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</si>
  <si>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</si>
  <si>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</si>
  <si>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</si>
  <si>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</si>
  <si>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</si>
  <si>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</si>
  <si>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</si>
  <si>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</si>
  <si>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</si>
  <si>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</si>
  <si>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</si>
  <si>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</si>
  <si>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</si>
  <si>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</si>
  <si>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</si>
  <si>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</si>
  <si>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</si>
  <si>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</si>
  <si>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</si>
  <si>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</si>
  <si>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</si>
  <si>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</si>
  <si>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</si>
  <si>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</si>
  <si>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</si>
  <si>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</si>
  <si>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</si>
  <si>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</si>
  <si>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</si>
  <si>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</si>
  <si>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</si>
  <si>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</si>
  <si>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</si>
  <si>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</si>
  <si>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</si>
  <si>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</si>
  <si>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</si>
  <si>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</si>
  <si>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</si>
  <si>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</si>
  <si>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</si>
  <si>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</si>
  <si>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</si>
  <si>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</si>
  <si>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</si>
  <si>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</si>
  <si>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</si>
  <si>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</si>
  <si>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</si>
  <si>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</si>
  <si>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</si>
  <si>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</si>
  <si>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</si>
  <si>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</si>
  <si>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</si>
  <si>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</si>
  <si>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</si>
  <si>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</si>
  <si>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</si>
  <si>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</si>
  <si>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</si>
  <si>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</si>
  <si>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</si>
  <si>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</si>
  <si>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</si>
  <si>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</si>
  <si>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</si>
  <si>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</si>
  <si>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</si>
  <si>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</si>
  <si>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</si>
  <si>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</si>
  <si>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</si>
  <si>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</si>
  <si>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</si>
  <si>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</si>
  <si>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</si>
  <si>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</si>
  <si>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</si>
  <si>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</si>
  <si>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</si>
  <si>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</si>
  <si>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</si>
  <si>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</si>
  <si>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</si>
  <si>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</si>
  <si>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</si>
  <si>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</si>
  <si>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</si>
  <si>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</si>
  <si>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</si>
  <si>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</si>
  <si>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</si>
  <si>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</si>
  <si>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</si>
  <si>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</si>
  <si>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</si>
  <si>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</si>
  <si>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</si>
  <si>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</si>
  <si>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</si>
  <si>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</si>
  <si>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</si>
  <si>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</si>
  <si>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</si>
  <si>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</si>
  <si>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</si>
  <si>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</si>
  <si>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</si>
  <si>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</si>
  <si>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</si>
  <si>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</si>
  <si>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</si>
  <si>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</si>
  <si>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</si>
  <si>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</si>
  <si>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</si>
  <si>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</si>
  <si>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</si>
  <si>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</si>
  <si>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</si>
  <si>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</si>
  <si>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</si>
  <si>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</si>
  <si>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</si>
  <si>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</si>
  <si>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</si>
  <si>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</si>
  <si>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</si>
  <si>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</si>
  <si>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</si>
  <si>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</si>
  <si>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</si>
  <si>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</si>
  <si>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</si>
  <si>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</si>
  <si>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</si>
  <si>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</si>
  <si>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</si>
  <si>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</si>
  <si>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</si>
  <si>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</si>
  <si>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</si>
  <si>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</si>
  <si>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</si>
  <si>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</si>
  <si>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</si>
  <si>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</si>
  <si>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</si>
  <si>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</si>
  <si>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</si>
  <si>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</si>
  <si>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</si>
  <si>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</si>
  <si>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</si>
  <si>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</si>
  <si>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</si>
  <si>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</si>
  <si>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</si>
  <si>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</si>
  <si>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</si>
  <si>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</si>
  <si>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</si>
  <si>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</si>
  <si>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</si>
  <si>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</si>
  <si>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</si>
  <si>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</si>
  <si>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</si>
  <si>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</si>
  <si>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</si>
  <si>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</si>
  <si>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</si>
  <si>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</si>
  <si>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</si>
  <si>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</si>
  <si>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</si>
  <si>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</si>
  <si>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</si>
  <si>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</si>
  <si>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</si>
  <si>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</si>
  <si>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</si>
  <si>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</si>
  <si>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</si>
  <si>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</si>
  <si>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</si>
  <si>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</si>
  <si>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</si>
  <si>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</si>
  <si>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</si>
  <si>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</si>
  <si>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</si>
  <si>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</si>
  <si>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</si>
  <si>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</si>
  <si>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</si>
  <si>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</si>
  <si>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</si>
  <si>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</si>
  <si>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</si>
  <si>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</si>
  <si>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</si>
  <si>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</si>
  <si>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</si>
  <si>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</si>
  <si>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</si>
  <si>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</si>
  <si>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</si>
  <si>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</si>
  <si>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</si>
  <si>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</si>
  <si>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</si>
  <si>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</si>
  <si>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</si>
  <si>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</si>
  <si>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</si>
  <si>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</si>
  <si>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</si>
  <si>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</si>
  <si>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</si>
  <si>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</si>
  <si>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</si>
  <si>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</si>
  <si>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</si>
  <si>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</si>
  <si>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</si>
  <si>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</si>
  <si>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</si>
  <si>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</si>
  <si>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</si>
  <si>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</si>
  <si>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</si>
  <si>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</si>
  <si>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</si>
  <si>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</si>
  <si>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</si>
  <si>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</si>
  <si>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</si>
  <si>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</si>
  <si>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</si>
  <si>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</si>
  <si>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</si>
  <si>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</si>
  <si>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</si>
  <si>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</si>
  <si>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</si>
  <si>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</si>
  <si>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</si>
  <si>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</si>
  <si>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</si>
  <si>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</si>
  <si>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</si>
  <si>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</si>
  <si>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</si>
  <si>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</si>
  <si>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</si>
  <si>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</si>
  <si>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</si>
  <si>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</si>
  <si>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</si>
  <si>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</si>
  <si>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</si>
  <si>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</si>
  <si>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</si>
  <si>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</si>
  <si>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</si>
  <si>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</si>
  <si>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</si>
  <si>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</si>
  <si>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</si>
  <si>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</si>
  <si>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</si>
  <si>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</si>
  <si>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</si>
  <si>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</si>
  <si>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</si>
  <si>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</si>
  <si>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</si>
  <si>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</si>
  <si>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</si>
  <si>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</si>
  <si>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</si>
  <si>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</si>
  <si>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</si>
  <si>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</si>
  <si>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</si>
  <si>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</si>
  <si>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</si>
  <si>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</si>
  <si>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</si>
  <si>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</si>
  <si>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</si>
  <si>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</si>
  <si>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</si>
  <si>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</si>
  <si>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</si>
  <si>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</si>
  <si>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</si>
  <si>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</si>
  <si>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</si>
  <si>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</si>
  <si>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</si>
  <si>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</si>
  <si>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</si>
  <si>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</si>
  <si>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</si>
  <si>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</si>
  <si>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</si>
  <si>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</si>
  <si>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</si>
  <si>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</si>
  <si>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</si>
  <si>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</si>
  <si>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</si>
  <si>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</si>
  <si>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</si>
  <si>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</si>
  <si>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</si>
  <si>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</si>
  <si>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</si>
  <si>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</si>
  <si>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</si>
  <si>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</si>
  <si>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</si>
  <si>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</si>
  <si>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</si>
  <si>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</si>
  <si>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</si>
  <si>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</si>
  <si>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</si>
  <si>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</si>
  <si>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</si>
  <si>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</si>
  <si>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</si>
  <si>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</si>
  <si>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</si>
  <si>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</si>
  <si>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</si>
  <si>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</si>
  <si>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</si>
  <si>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</si>
  <si>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</si>
  <si>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</si>
  <si>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</si>
  <si>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</si>
  <si>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</si>
  <si>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</si>
  <si>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</si>
  <si>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</si>
  <si>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</si>
  <si>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</si>
  <si>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</si>
  <si>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</si>
  <si>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</si>
  <si>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</si>
  <si>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</si>
  <si>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</si>
  <si>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</si>
  <si>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</si>
  <si>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</si>
  <si>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</si>
  <si>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</si>
  <si>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</si>
  <si>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</si>
  <si>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</si>
  <si>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</si>
  <si>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</si>
  <si>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</si>
  <si>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</si>
  <si>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</si>
  <si>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</si>
  <si>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</si>
  <si>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</si>
  <si>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</si>
  <si>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</si>
  <si>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</si>
  <si>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</si>
  <si>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</si>
  <si>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</si>
  <si>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</si>
  <si>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</si>
  <si>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</si>
  <si>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</si>
  <si>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</si>
  <si>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</si>
  <si>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</si>
  <si>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</si>
  <si>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</si>
  <si>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</si>
  <si>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</si>
  <si>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</si>
  <si>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</si>
  <si>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</si>
  <si>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</si>
  <si>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</si>
  <si>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</si>
  <si>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</si>
  <si>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</si>
  <si>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</si>
  <si>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</si>
  <si>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</si>
  <si>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</si>
  <si>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</si>
  <si>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</si>
  <si>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</si>
  <si>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</si>
  <si>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</si>
  <si>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</si>
  <si>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</si>
  <si>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</si>
  <si>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</si>
  <si>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</si>
  <si>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</si>
  <si>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</si>
  <si>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</si>
  <si>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</si>
  <si>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</si>
  <si>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</si>
  <si>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</si>
  <si>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</si>
  <si>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</si>
  <si>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</si>
  <si>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</si>
  <si>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</si>
  <si>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</si>
  <si>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</si>
  <si>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</si>
  <si>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</si>
  <si>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</si>
  <si>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</si>
  <si>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</si>
  <si>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</si>
  <si>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</si>
  <si>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</si>
  <si>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</si>
  <si>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</si>
  <si>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</si>
  <si>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</si>
  <si>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</si>
  <si>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</si>
  <si>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</si>
  <si>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</si>
  <si>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</si>
  <si>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</si>
  <si>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</si>
  <si>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</si>
  <si>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</si>
  <si>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</si>
  <si>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</si>
  <si>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</si>
  <si>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</si>
  <si>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</si>
  <si>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</si>
  <si>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</si>
  <si>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</si>
  <si>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</si>
  <si>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</si>
  <si>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</si>
  <si>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</si>
  <si>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</si>
  <si>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</si>
  <si>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</si>
  <si>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</si>
  <si>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</si>
  <si>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</si>
  <si>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</si>
  <si>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</si>
  <si>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</si>
  <si>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</si>
  <si>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</si>
  <si>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</si>
  <si>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</si>
  <si>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</si>
  <si>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</si>
  <si>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</si>
  <si>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</si>
  <si>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</si>
  <si>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</si>
  <si>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</si>
  <si>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</si>
  <si>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</si>
  <si>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</si>
  <si>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</si>
  <si>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</si>
  <si>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</si>
  <si>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</si>
  <si>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</si>
  <si>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</si>
  <si>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</si>
  <si>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</si>
  <si>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</si>
  <si>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</si>
  <si>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</si>
  <si>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</si>
  <si>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</si>
  <si>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</si>
  <si>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</si>
  <si>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</si>
  <si>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</si>
  <si>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</si>
  <si>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</si>
  <si>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</si>
  <si>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</si>
  <si>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</si>
  <si>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</si>
  <si>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</si>
  <si>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</si>
  <si>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</si>
  <si>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</si>
  <si>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</si>
  <si>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</si>
  <si>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</si>
  <si>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</si>
  <si>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</si>
  <si>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</si>
  <si>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</si>
  <si>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</si>
  <si>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</si>
  <si>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</si>
  <si>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</si>
  <si>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</si>
  <si>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</si>
  <si>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</si>
  <si>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</si>
  <si>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</si>
  <si>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</si>
  <si>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</si>
  <si>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</si>
  <si>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</si>
  <si>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</si>
  <si>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</si>
  <si>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</si>
  <si>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</si>
  <si>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</si>
  <si>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</si>
  <si>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</si>
  <si>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</si>
  <si>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</si>
  <si>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</si>
  <si>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</si>
  <si>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</si>
  <si>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</si>
  <si>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</si>
  <si>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</si>
  <si>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</si>
  <si>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</si>
  <si>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</si>
  <si>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</si>
  <si>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</si>
  <si>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</si>
  <si>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</si>
  <si>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</si>
  <si>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</si>
  <si>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</si>
  <si>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</si>
  <si>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</si>
  <si>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</si>
  <si>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</si>
  <si>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</si>
  <si>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</si>
  <si>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</si>
  <si>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</si>
  <si>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</si>
  <si>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</si>
  <si>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</si>
  <si>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</si>
  <si>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</si>
  <si>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</si>
  <si>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</si>
  <si>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</si>
  <si>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</si>
  <si>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</si>
  <si>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</si>
  <si>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</si>
  <si>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</si>
  <si>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</si>
  <si>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</si>
  <si>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</si>
  <si>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</si>
  <si>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</si>
  <si>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</si>
  <si>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</si>
  <si>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</si>
  <si>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</si>
  <si>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</si>
  <si>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</si>
  <si>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</si>
  <si>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</si>
  <si>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</si>
  <si>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</si>
  <si>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</si>
  <si>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</si>
  <si>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</si>
  <si>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</si>
  <si>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</si>
  <si>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</si>
  <si>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</si>
  <si>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</si>
  <si>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</si>
  <si>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</si>
  <si>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</si>
  <si>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</si>
  <si>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</si>
  <si>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</si>
  <si>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</si>
  <si>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</si>
  <si>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</si>
  <si>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</si>
  <si>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</si>
  <si>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</si>
  <si>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</si>
  <si>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</si>
  <si>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</si>
  <si>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</si>
  <si>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</si>
  <si>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</si>
  <si>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</si>
  <si>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</si>
  <si>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</si>
  <si>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</si>
  <si>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</si>
  <si>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</si>
  <si>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</si>
  <si>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</si>
  <si>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</si>
  <si>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</si>
  <si>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</si>
  <si>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</si>
  <si>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</si>
  <si>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</si>
  <si>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</si>
  <si>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</si>
  <si>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</si>
  <si>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</si>
  <si>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</si>
  <si>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</si>
  <si>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</si>
  <si>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</si>
  <si>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</si>
  <si>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</si>
  <si>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</si>
  <si>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</si>
  <si>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</si>
  <si>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</si>
  <si>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</si>
  <si>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</si>
  <si>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</si>
  <si>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</si>
  <si>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</si>
  <si>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</si>
  <si>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</si>
  <si>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</si>
  <si>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</si>
  <si>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</si>
  <si>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</si>
  <si>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</si>
  <si>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</si>
  <si>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</si>
  <si>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</si>
  <si>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</si>
  <si>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</si>
  <si>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</si>
  <si>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</si>
  <si>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</si>
  <si>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</si>
  <si>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</si>
  <si>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</si>
  <si>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</si>
  <si>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</si>
  <si>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</si>
  <si>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</si>
  <si>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</si>
  <si>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</si>
  <si>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</si>
  <si>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</si>
  <si>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</si>
  <si>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</si>
  <si>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</si>
  <si>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</si>
  <si>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</si>
  <si>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</si>
  <si>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</si>
  <si>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</si>
  <si>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</si>
  <si>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</si>
  <si>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</si>
  <si>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</si>
  <si>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</si>
  <si>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</si>
  <si>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</si>
  <si>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</si>
  <si>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</si>
  <si>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</si>
  <si>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</si>
  <si>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</si>
  <si>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</si>
  <si>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</si>
  <si>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</si>
  <si>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</si>
  <si>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</si>
  <si>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</si>
  <si>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</si>
  <si>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</si>
  <si>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</si>
  <si>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</si>
  <si>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</si>
  <si>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</si>
  <si>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</si>
  <si>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</si>
  <si>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</si>
  <si>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</si>
  <si>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</si>
  <si>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</si>
  <si>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</si>
  <si>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</si>
  <si>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</si>
  <si>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</si>
  <si>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</si>
  <si>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</si>
  <si>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</si>
  <si>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</si>
  <si>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</si>
  <si>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</si>
  <si>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</si>
  <si>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</si>
  <si>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</si>
  <si>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</si>
  <si>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</si>
  <si>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</si>
  <si>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</si>
  <si>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</si>
  <si>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</si>
  <si>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</si>
  <si>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</si>
  <si>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</si>
  <si>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</si>
  <si>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</si>
  <si>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</si>
  <si>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</si>
  <si>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</si>
  <si>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</si>
  <si>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</si>
  <si>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</si>
  <si>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</si>
  <si>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</si>
  <si>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</si>
  <si>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</si>
  <si>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</si>
  <si>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</si>
  <si>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</si>
  <si>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</si>
  <si>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</si>
  <si>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</si>
  <si>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</si>
  <si>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</si>
  <si>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</si>
  <si>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</si>
  <si>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</si>
  <si>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</si>
  <si>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</si>
  <si>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</si>
  <si>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</si>
  <si>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</si>
  <si>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</si>
  <si>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</si>
  <si>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</si>
  <si>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</si>
  <si>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</si>
  <si>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</si>
  <si>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</si>
  <si>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</si>
  <si>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</si>
  <si>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</si>
  <si>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</si>
  <si>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</si>
  <si>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</si>
  <si>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</si>
  <si>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</si>
  <si>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</si>
  <si>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</si>
  <si>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</si>
  <si>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</si>
  <si>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</si>
  <si>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</si>
  <si>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</si>
  <si>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</si>
  <si>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</si>
  <si>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</si>
  <si>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</si>
  <si>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</si>
  <si>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</si>
  <si>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</si>
  <si>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</si>
  <si>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</si>
  <si>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</si>
  <si>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</si>
  <si>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</si>
  <si>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</si>
  <si>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</si>
  <si>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</si>
  <si>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</si>
  <si>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</si>
  <si>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</si>
  <si>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</si>
  <si>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</si>
  <si>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</si>
  <si>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</si>
  <si>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</si>
  <si>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</si>
  <si>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</si>
  <si>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</si>
  <si>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</si>
  <si>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</si>
  <si>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</si>
  <si>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</si>
  <si>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</si>
  <si>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</si>
  <si>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</si>
  <si>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</si>
  <si>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</si>
  <si>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</si>
  <si>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</si>
  <si>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</si>
  <si>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</si>
  <si>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</si>
  <si>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</si>
  <si>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</si>
  <si>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</si>
  <si>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</si>
  <si>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</si>
  <si>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</si>
  <si>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</si>
  <si>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</si>
  <si>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</si>
  <si>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</si>
  <si>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</si>
  <si>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</si>
  <si>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</si>
  <si>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</si>
  <si>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</si>
  <si>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</si>
  <si>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</si>
  <si>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</si>
  <si>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</si>
  <si>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</si>
  <si>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</si>
  <si>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</si>
  <si>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</si>
  <si>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</si>
  <si>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</si>
  <si>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</si>
  <si>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</si>
  <si>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</si>
  <si>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</si>
  <si>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</si>
  <si>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</si>
  <si>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</si>
  <si>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</si>
  <si>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</si>
  <si>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</si>
  <si>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</si>
  <si>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</si>
  <si>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</si>
  <si>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</si>
  <si>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</si>
  <si>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</si>
  <si>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</si>
  <si>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</si>
  <si>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</si>
  <si>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</si>
  <si>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</si>
  <si>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</si>
  <si>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</si>
  <si>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</si>
  <si>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</si>
  <si>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</si>
  <si>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</si>
  <si>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</si>
  <si>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</si>
  <si>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</si>
  <si>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</si>
  <si>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</si>
  <si>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</si>
  <si>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</si>
  <si>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</si>
  <si>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</si>
  <si>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</si>
  <si>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</si>
  <si>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</si>
  <si>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</si>
  <si>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</si>
  <si>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</si>
  <si>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</si>
  <si>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</si>
  <si>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</si>
  <si>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</si>
  <si>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</si>
  <si>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</si>
  <si>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</si>
  <si>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</si>
  <si>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</si>
  <si>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</si>
  <si>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</si>
  <si>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</si>
  <si>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</si>
  <si>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</si>
  <si>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</si>
  <si>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</si>
  <si>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</si>
  <si>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</si>
  <si>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</si>
  <si>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</si>
  <si>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</si>
  <si>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</si>
  <si>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</si>
  <si>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</si>
  <si>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</si>
  <si>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</si>
  <si>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</si>
  <si>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</si>
  <si>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</si>
  <si>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</si>
  <si>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</si>
  <si>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</si>
  <si>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</si>
  <si>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</si>
  <si>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</si>
  <si>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</si>
  <si>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</si>
  <si>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</si>
  <si>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</si>
  <si>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</si>
  <si>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</si>
  <si>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</si>
  <si>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</si>
  <si>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</si>
  <si>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</si>
  <si>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</si>
  <si>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</si>
  <si>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</si>
  <si>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</si>
  <si>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</si>
  <si>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</si>
  <si>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</si>
  <si>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</si>
  <si>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</si>
  <si>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</si>
  <si>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</si>
  <si>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</si>
  <si>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</si>
  <si>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</si>
  <si>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</si>
  <si>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</si>
  <si>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</si>
  <si>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</si>
  <si>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</si>
  <si>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</si>
  <si>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</si>
  <si>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</si>
  <si>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</si>
  <si>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</si>
  <si>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</si>
  <si>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</si>
  <si>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</si>
  <si>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</si>
  <si>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</si>
  <si>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</si>
  <si>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</si>
  <si>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</si>
  <si>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</si>
  <si>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</si>
  <si>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</si>
  <si>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</si>
  <si>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</si>
  <si>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</si>
  <si>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</si>
  <si>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</si>
  <si>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</si>
  <si>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</si>
  <si>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</si>
  <si>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</si>
  <si>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</si>
  <si>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</si>
  <si>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</si>
  <si>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</si>
  <si>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</si>
  <si>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</si>
  <si>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</si>
  <si>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</si>
  <si>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</si>
  <si>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</si>
  <si>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</si>
  <si>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</si>
  <si>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</si>
  <si>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</si>
  <si>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</si>
  <si>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</si>
  <si>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</si>
  <si>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</si>
  <si>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</si>
  <si>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</si>
  <si>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</si>
  <si>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</si>
  <si>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</si>
  <si>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</si>
  <si>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</si>
  <si>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</si>
  <si>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</si>
  <si>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</si>
  <si>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</si>
  <si>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</si>
  <si>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</si>
  <si>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</si>
  <si>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</si>
  <si>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</si>
  <si>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</si>
  <si>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</si>
  <si>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</si>
  <si>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</si>
  <si>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</si>
  <si>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</si>
  <si>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</si>
  <si>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</si>
  <si>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</si>
  <si>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</si>
  <si>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</si>
  <si>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</si>
  <si>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</si>
  <si>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</si>
  <si>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</si>
  <si>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</si>
  <si>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</si>
  <si>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</si>
  <si>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</si>
  <si>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</si>
  <si>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</si>
  <si>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</si>
  <si>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</si>
  <si>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</si>
  <si>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</si>
  <si>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</si>
  <si>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</si>
  <si>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</si>
  <si>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</si>
  <si>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</si>
  <si>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</si>
  <si>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</si>
  <si>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</si>
  <si>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</si>
  <si>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</si>
  <si>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</si>
  <si>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</si>
  <si>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</si>
  <si>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</si>
  <si>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</si>
  <si>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</si>
  <si>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</si>
  <si>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</si>
  <si>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</si>
  <si>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</si>
  <si>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</si>
  <si>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</si>
  <si>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</si>
  <si>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</si>
  <si>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</si>
  <si>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</si>
  <si>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</si>
  <si>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</si>
  <si>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</si>
  <si>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</si>
  <si>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</si>
  <si>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</si>
  <si>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</si>
  <si>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</si>
  <si>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</si>
  <si>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</si>
  <si>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</si>
  <si>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</si>
  <si>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</si>
  <si>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</si>
  <si>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</si>
  <si>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</si>
  <si>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</si>
  <si>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</si>
  <si>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</si>
  <si>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</si>
  <si>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</si>
  <si>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</si>
  <si>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</si>
  <si>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</si>
  <si>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</si>
  <si>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</si>
  <si>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</si>
  <si>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</si>
  <si>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</si>
  <si>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</si>
  <si>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</si>
  <si>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</si>
  <si>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</si>
  <si>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</si>
  <si>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</si>
  <si>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</si>
  <si>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</si>
  <si>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</si>
  <si>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</si>
  <si>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</si>
  <si>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</si>
  <si>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</si>
  <si>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</si>
  <si>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</si>
  <si>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</si>
  <si>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</si>
  <si>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</si>
  <si>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</si>
  <si>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</si>
  <si>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</si>
  <si>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</si>
  <si>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</si>
  <si>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</si>
  <si>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</si>
  <si>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</si>
  <si>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</si>
  <si>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</si>
  <si>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</si>
  <si>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</si>
  <si>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</si>
  <si>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</si>
  <si>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</si>
  <si>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</si>
  <si>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</si>
  <si>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</si>
  <si>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</si>
  <si>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</si>
  <si>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</si>
  <si>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</si>
  <si>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</si>
  <si>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</si>
  <si>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</si>
  <si>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</si>
  <si>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</si>
  <si>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</si>
  <si>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</si>
  <si>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</si>
  <si>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</si>
  <si>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</si>
  <si>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</si>
  <si>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</si>
  <si>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</si>
  <si>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</si>
  <si>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</si>
  <si>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</si>
  <si>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</si>
  <si>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</si>
  <si>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</si>
  <si>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</si>
  <si>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</si>
  <si>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</si>
  <si>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</si>
  <si>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</si>
  <si>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</si>
  <si>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</si>
  <si>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</si>
  <si>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</si>
  <si>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</si>
  <si>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</si>
  <si>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</si>
  <si>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</si>
  <si>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</si>
  <si>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</si>
  <si>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</si>
  <si>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</si>
  <si>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</si>
  <si>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</si>
  <si>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</si>
  <si>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</si>
  <si>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</si>
  <si>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</si>
  <si>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</si>
  <si>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</si>
  <si>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</si>
  <si>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</si>
  <si>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</si>
  <si>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</si>
  <si>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</si>
  <si>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</si>
  <si>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</si>
  <si>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</si>
  <si>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</si>
  <si>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</si>
  <si>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</si>
  <si>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</si>
  <si>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</si>
  <si>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</si>
  <si>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</si>
  <si>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</si>
  <si>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</si>
  <si>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</si>
  <si>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</si>
  <si>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</si>
  <si>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</si>
  <si>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</si>
  <si>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</si>
  <si>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</si>
  <si>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</si>
  <si>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</si>
  <si>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</si>
  <si>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</si>
  <si>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</si>
  <si>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</si>
  <si>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</si>
  <si>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</si>
  <si>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</si>
  <si>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</si>
  <si>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</si>
  <si>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</si>
  <si>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</si>
  <si>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</si>
  <si>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</si>
  <si>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</si>
  <si>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</si>
  <si>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</si>
  <si>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</si>
  <si>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</si>
  <si>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</si>
  <si>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</si>
  <si>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</si>
  <si>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</si>
  <si>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</si>
  <si>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</si>
  <si>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</si>
  <si>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</si>
  <si>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</si>
  <si>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</si>
  <si>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</si>
  <si>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</si>
  <si>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</si>
  <si>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</si>
  <si>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</si>
  <si>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</si>
  <si>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</si>
  <si>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</si>
  <si>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</si>
  <si>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</si>
  <si>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</si>
  <si>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</si>
  <si>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</si>
  <si>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</si>
  <si>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</si>
  <si>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</si>
  <si>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</si>
  <si>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</si>
  <si>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</si>
  <si>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</si>
  <si>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</si>
  <si>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</si>
  <si>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</si>
  <si>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</si>
  <si>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</si>
  <si>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</si>
  <si>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</si>
  <si>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</si>
  <si>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</si>
  <si>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</si>
  <si>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</si>
  <si>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</si>
  <si>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</si>
  <si>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</si>
  <si>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</si>
  <si>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</si>
  <si>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</si>
  <si>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</si>
  <si>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</si>
  <si>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</si>
  <si>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</si>
  <si>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</si>
  <si>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</si>
  <si>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</si>
  <si>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</si>
  <si>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</si>
  <si>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</si>
  <si>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</si>
  <si>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</si>
  <si>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</si>
  <si>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</si>
  <si>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</si>
  <si>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</si>
  <si>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</si>
  <si>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</si>
  <si>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</si>
  <si>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</si>
  <si>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</si>
  <si>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</si>
  <si>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</si>
  <si>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</si>
  <si>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</si>
  <si>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</si>
  <si>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</si>
  <si>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</si>
  <si>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</si>
  <si>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</si>
  <si>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</si>
  <si>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</si>
  <si>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</si>
  <si>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</si>
  <si>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</si>
  <si>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</si>
  <si>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</si>
  <si>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</si>
  <si>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</si>
  <si>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</si>
  <si>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</si>
  <si>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</si>
  <si>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</si>
  <si>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</si>
  <si>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</si>
  <si>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</si>
  <si>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</si>
  <si>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</si>
  <si>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</si>
  <si>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</si>
  <si>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</si>
  <si>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</si>
  <si>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</si>
  <si>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</si>
  <si>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</si>
  <si>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</si>
  <si>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</si>
  <si>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</si>
  <si>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</si>
  <si>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</si>
  <si>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</si>
  <si>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</si>
  <si>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</si>
  <si>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</si>
  <si>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</si>
  <si>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</si>
  <si>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</si>
  <si>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</si>
  <si>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</si>
  <si>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</si>
  <si>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</si>
  <si>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</si>
  <si>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</si>
  <si>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</si>
  <si>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</si>
  <si>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</si>
  <si>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</si>
  <si>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</si>
  <si>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</si>
  <si>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</si>
  <si>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</si>
  <si>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</si>
  <si>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</si>
  <si>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</si>
  <si>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</si>
  <si>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</si>
  <si>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</si>
  <si>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</si>
  <si>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</si>
  <si>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</si>
  <si>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</si>
  <si>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</si>
  <si>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</si>
  <si>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</si>
  <si>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</si>
  <si>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</si>
  <si>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</si>
  <si>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</si>
  <si>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</si>
  <si>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</si>
  <si>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</si>
  <si>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</si>
  <si>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</si>
  <si>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</si>
  <si>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</si>
  <si>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</si>
  <si>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</si>
  <si>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</si>
  <si>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</si>
  <si>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</si>
  <si>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</si>
  <si>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</si>
  <si>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</si>
  <si>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</si>
  <si>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</si>
  <si>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</si>
  <si>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</si>
  <si>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</si>
  <si>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</si>
  <si>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</si>
  <si>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</si>
  <si>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</si>
  <si>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</si>
  <si>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</si>
  <si>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</si>
  <si>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</si>
  <si>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</si>
  <si>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</si>
  <si>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</si>
  <si>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</si>
  <si>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</si>
  <si>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</si>
  <si>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</si>
  <si>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</si>
  <si>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</si>
  <si>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</si>
  <si>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</si>
  <si>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</si>
  <si>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</si>
  <si>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</si>
  <si>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</si>
  <si>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</si>
  <si>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</si>
  <si>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</si>
  <si>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</si>
  <si>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</si>
  <si>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</si>
  <si>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</si>
  <si>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</si>
  <si>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</si>
  <si>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</si>
  <si>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</si>
  <si>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</si>
  <si>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</si>
  <si>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</si>
  <si>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</si>
  <si>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</si>
  <si>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</si>
  <si>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</si>
  <si>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</si>
  <si>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</si>
  <si>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</si>
  <si>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</si>
  <si>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</si>
  <si>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</si>
  <si>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</si>
  <si>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</si>
  <si>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</si>
  <si>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</si>
  <si>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</si>
  <si>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</si>
  <si>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</si>
  <si>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</si>
  <si>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</si>
  <si>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</si>
  <si>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</si>
  <si>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</si>
  <si>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</si>
  <si>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</si>
  <si>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</si>
  <si>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</si>
  <si>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</si>
  <si>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</si>
  <si>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</si>
  <si>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</si>
  <si>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</si>
  <si>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</si>
  <si>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</si>
  <si>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</si>
  <si>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</si>
  <si>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</si>
  <si>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</si>
  <si>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</si>
  <si>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</si>
  <si>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</si>
  <si>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</si>
  <si>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</si>
  <si>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</si>
  <si>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</si>
  <si>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</si>
  <si>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</si>
  <si>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</si>
  <si>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</si>
  <si>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</si>
  <si>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</si>
  <si>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</si>
  <si>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</si>
  <si>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</si>
  <si>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</si>
  <si>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</si>
  <si>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</si>
  <si>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</si>
  <si>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</si>
  <si>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</si>
  <si>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</si>
  <si>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</si>
  <si>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</si>
  <si>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</si>
  <si>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</si>
  <si>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</si>
  <si>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</si>
  <si>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</si>
  <si>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</si>
  <si>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</si>
  <si>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</si>
  <si>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</si>
  <si>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</si>
  <si>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</si>
  <si>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</si>
  <si>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</si>
  <si>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</si>
  <si>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</si>
  <si>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</si>
  <si>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</si>
  <si>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</si>
  <si>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</si>
  <si>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</si>
  <si>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</si>
  <si>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</si>
  <si>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</si>
  <si>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</si>
  <si>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</si>
  <si>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</si>
  <si>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</si>
  <si>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</si>
  <si>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</si>
  <si>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</si>
  <si>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</si>
  <si>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</si>
  <si>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</si>
  <si>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</si>
  <si>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</si>
  <si>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</si>
  <si>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</si>
  <si>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</si>
  <si>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</si>
  <si>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</si>
  <si>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</si>
  <si>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</si>
  <si>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</si>
  <si>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</si>
  <si>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</si>
  <si>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</si>
  <si>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</si>
  <si>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</si>
  <si>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</si>
  <si>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</si>
  <si>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</si>
  <si>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</si>
  <si>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</si>
  <si>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</si>
  <si>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</si>
  <si>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</si>
  <si>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</si>
  <si>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</si>
  <si>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</si>
  <si>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</si>
  <si>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</si>
  <si>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</si>
  <si>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</si>
  <si>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</si>
  <si>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</si>
  <si>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</si>
  <si>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</si>
  <si>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</si>
  <si>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</si>
  <si>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</si>
  <si>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</si>
  <si>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</si>
  <si>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</si>
  <si>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</si>
  <si>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</si>
  <si>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</si>
  <si>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</si>
  <si>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</si>
  <si>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</si>
  <si>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</si>
  <si>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</si>
  <si>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</si>
  <si>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</si>
  <si>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</si>
  <si>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</si>
  <si>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</si>
  <si>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</si>
  <si>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</si>
  <si>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</si>
  <si>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</si>
  <si>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</si>
  <si>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</si>
  <si>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</si>
  <si>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</si>
  <si>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</si>
  <si>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</si>
  <si>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</si>
  <si>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</si>
  <si>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</si>
  <si>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</si>
  <si>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</si>
  <si>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</si>
  <si>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</si>
  <si>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</si>
  <si>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</si>
  <si>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</si>
  <si>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</si>
  <si>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</si>
  <si>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</si>
  <si>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</si>
  <si>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</si>
  <si>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</si>
  <si>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</si>
  <si>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</si>
  <si>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</si>
  <si>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</si>
  <si>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</si>
  <si>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</si>
  <si>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</si>
  <si>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</si>
  <si>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</si>
  <si>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</si>
  <si>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</si>
  <si>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</si>
  <si>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</si>
  <si>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</si>
  <si>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</si>
  <si>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</si>
  <si>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</si>
  <si>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</si>
  <si>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</si>
  <si>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</si>
  <si>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</si>
  <si>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</si>
  <si>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</si>
  <si>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</si>
  <si>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</si>
  <si>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</si>
  <si>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</si>
  <si>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</si>
  <si>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</si>
  <si>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</si>
  <si>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</si>
  <si>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</si>
  <si>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</si>
  <si>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</si>
  <si>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</si>
  <si>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</si>
  <si>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</si>
  <si>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</si>
  <si>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</si>
  <si>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</si>
  <si>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</si>
  <si>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</si>
  <si>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</si>
  <si>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</si>
  <si>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</si>
  <si>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</si>
  <si>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</si>
  <si>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</si>
  <si>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</si>
  <si>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</si>
  <si>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</si>
  <si>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</si>
  <si>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</si>
  <si>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</si>
  <si>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</si>
  <si>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</si>
  <si>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</si>
  <si>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</si>
  <si>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</si>
  <si>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</si>
  <si>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</si>
  <si>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</si>
  <si>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</si>
  <si>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</si>
  <si>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</si>
  <si>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</si>
  <si>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</si>
  <si>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</si>
  <si>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</si>
  <si>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</si>
  <si>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</si>
  <si>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</si>
  <si>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</si>
  <si>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</si>
  <si>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</si>
  <si>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</si>
  <si>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</si>
  <si>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</si>
  <si>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</si>
  <si>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</si>
  <si>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</si>
  <si>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</si>
  <si>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</si>
  <si>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</si>
  <si>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</si>
  <si>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</si>
  <si>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</si>
  <si>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</si>
  <si>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</si>
  <si>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</si>
  <si>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</si>
  <si>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</si>
  <si>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</si>
  <si>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</si>
  <si>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</si>
  <si>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</si>
  <si>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</si>
  <si>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</si>
  <si>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</si>
  <si>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</si>
  <si>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</si>
  <si>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</si>
  <si>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</si>
  <si>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</si>
  <si>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</si>
  <si>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</si>
  <si>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</si>
  <si>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</si>
  <si>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</si>
  <si>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</si>
  <si>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</si>
  <si>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</si>
  <si>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</si>
  <si>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</si>
  <si>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</si>
  <si>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</si>
  <si>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</si>
  <si>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</si>
  <si>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</si>
  <si>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</si>
  <si>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</si>
  <si>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</si>
  <si>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</si>
  <si>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</si>
  <si>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</si>
  <si>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</si>
  <si>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</si>
  <si>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</si>
  <si>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</si>
  <si>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</si>
  <si>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</si>
  <si>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</si>
  <si>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</si>
  <si>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</si>
  <si>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</si>
  <si>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</si>
  <si>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</si>
  <si>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</si>
  <si>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</si>
  <si>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</si>
  <si>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</si>
  <si>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</si>
  <si>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</si>
  <si>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</si>
  <si>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</si>
  <si>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</si>
  <si>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</si>
  <si>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</si>
  <si>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</si>
  <si>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</si>
  <si>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</si>
  <si>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</si>
  <si>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</si>
  <si>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</si>
  <si>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</si>
  <si>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</si>
  <si>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</si>
  <si>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</si>
  <si>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</si>
  <si>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</si>
  <si>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</si>
  <si>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</si>
  <si>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</si>
  <si>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</si>
  <si>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</si>
  <si>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</si>
  <si>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</si>
  <si>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</si>
  <si>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</si>
  <si>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</si>
  <si>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</si>
  <si>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</si>
  <si>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</si>
  <si>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</si>
  <si>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</si>
  <si>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</si>
  <si>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</si>
  <si>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</si>
  <si>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</si>
  <si>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</si>
  <si>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</si>
  <si>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</si>
  <si>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</si>
  <si>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</si>
  <si>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</si>
  <si>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</si>
  <si>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</si>
  <si>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</si>
  <si>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</si>
  <si>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</si>
  <si>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</si>
  <si>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</si>
  <si>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</si>
  <si>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</si>
  <si>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</si>
  <si>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</si>
  <si>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</si>
  <si>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</si>
  <si>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</si>
  <si>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</si>
  <si>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</si>
  <si>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</si>
  <si>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</si>
  <si>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</si>
  <si>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</si>
  <si>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</si>
  <si>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</si>
  <si>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</si>
  <si>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</si>
  <si>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</si>
  <si>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</si>
  <si>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</si>
  <si>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</si>
  <si>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</si>
  <si>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</si>
  <si>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</si>
  <si>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</si>
  <si>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</si>
  <si>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</si>
  <si>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</si>
  <si>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</si>
  <si>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</si>
  <si>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</si>
  <si>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</si>
  <si>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</si>
  <si>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</si>
  <si>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</si>
  <si>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</si>
  <si>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</si>
  <si>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</si>
  <si>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</si>
  <si>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</si>
  <si>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</si>
  <si>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</si>
  <si>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</si>
  <si>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</si>
  <si>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</si>
  <si>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</si>
  <si>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</si>
  <si>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</si>
  <si>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</si>
  <si>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</si>
  <si>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</si>
  <si>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</si>
  <si>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</si>
  <si>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</si>
  <si>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</si>
  <si>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</si>
  <si>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</si>
  <si>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</si>
  <si>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</si>
  <si>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</si>
  <si>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</si>
  <si>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</si>
  <si>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</si>
  <si>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</si>
  <si>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</si>
  <si>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</si>
  <si>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</si>
  <si>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</si>
  <si>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</si>
  <si>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</si>
  <si>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</si>
  <si>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</si>
  <si>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</si>
  <si>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</si>
  <si>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</si>
  <si>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</si>
  <si>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</si>
  <si>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</si>
  <si>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</si>
  <si>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</si>
  <si>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</si>
  <si>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</si>
  <si>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</si>
  <si>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</si>
  <si>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</si>
  <si>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</si>
  <si>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</si>
  <si>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</si>
  <si>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</si>
  <si>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</si>
  <si>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</si>
  <si>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</si>
  <si>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</si>
  <si>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</si>
  <si>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</si>
  <si>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</si>
  <si>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</si>
  <si>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</si>
  <si>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</si>
  <si>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</si>
  <si>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</si>
  <si>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</si>
  <si>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</si>
  <si>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</si>
  <si>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</si>
  <si>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</si>
  <si>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</si>
  <si>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</si>
  <si>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</si>
  <si>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</si>
  <si>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</si>
  <si>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</si>
  <si>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</si>
  <si>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</si>
  <si>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</si>
  <si>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</si>
  <si>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</si>
  <si>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</si>
  <si>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</si>
  <si>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</si>
  <si>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</si>
  <si>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</si>
  <si>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</si>
  <si>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</si>
  <si>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</si>
  <si>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</si>
  <si>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</si>
  <si>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</si>
  <si>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</si>
  <si>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</si>
  <si>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</si>
  <si>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</si>
  <si>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</si>
  <si>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</si>
  <si>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</si>
  <si>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</si>
  <si>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</si>
  <si>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</si>
  <si>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</si>
  <si>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</si>
  <si>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</si>
  <si>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</si>
  <si>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</si>
  <si>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</si>
  <si>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</si>
  <si>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</si>
  <si>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</si>
  <si>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</si>
  <si>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</si>
  <si>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</si>
  <si>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</si>
  <si>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</si>
  <si>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</si>
  <si>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</si>
  <si>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</si>
  <si>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</si>
  <si>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</si>
  <si>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</si>
  <si>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</si>
  <si>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</si>
  <si>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</si>
  <si>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</si>
  <si>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</si>
  <si>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</si>
  <si>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</si>
  <si>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</si>
  <si>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</si>
  <si>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</si>
  <si>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</si>
  <si>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</si>
  <si>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</si>
  <si>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</si>
  <si>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</si>
  <si>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</si>
  <si>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</si>
  <si>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</si>
  <si>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</si>
  <si>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</si>
  <si>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</si>
  <si>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</si>
  <si>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</si>
  <si>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</si>
  <si>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</si>
  <si>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</si>
  <si>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</si>
  <si>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</si>
  <si>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</si>
  <si>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</si>
  <si>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</si>
  <si>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</si>
  <si>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</si>
  <si>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</si>
  <si>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</si>
  <si>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</si>
  <si>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</si>
  <si>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</si>
  <si>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</si>
  <si>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</si>
  <si>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</si>
  <si>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</si>
  <si>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</si>
  <si>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</si>
  <si>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</si>
  <si>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</si>
  <si>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</si>
  <si>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</si>
  <si>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</si>
  <si>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</si>
  <si>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</si>
  <si>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</si>
  <si>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</si>
  <si>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</si>
  <si>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</si>
  <si>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</si>
  <si>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</si>
  <si>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</si>
  <si>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</si>
  <si>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</si>
  <si>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</si>
  <si>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</si>
  <si>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</si>
  <si>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</si>
  <si>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</si>
  <si>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</si>
  <si>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</si>
  <si>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</si>
  <si>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</si>
  <si>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</si>
  <si>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</si>
  <si>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</si>
  <si>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</si>
  <si>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</si>
  <si>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</si>
  <si>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</si>
  <si>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</si>
  <si>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</si>
  <si>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</si>
  <si>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</si>
  <si>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</si>
  <si>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</si>
  <si>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</si>
  <si>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</si>
  <si>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</si>
  <si>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</si>
  <si>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</si>
  <si>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</si>
  <si>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</si>
  <si>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</si>
  <si>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</si>
  <si>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</si>
  <si>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</si>
  <si>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</si>
  <si>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</si>
  <si>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</si>
  <si>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</si>
  <si>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</si>
  <si>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</si>
  <si>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</si>
  <si>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</si>
  <si>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</si>
  <si>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</si>
  <si>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</si>
  <si>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</si>
  <si>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</si>
  <si>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</si>
  <si>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</si>
  <si>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</si>
  <si>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</si>
  <si>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dm3</t>
  </si>
  <si>
    <t>decímetro cúbico</t>
  </si>
  <si>
    <t>%</t>
  </si>
  <si>
    <t>por cento</t>
  </si>
  <si>
    <t>FDE</t>
  </si>
  <si>
    <t>EMOP</t>
  </si>
  <si>
    <t>SCO</t>
  </si>
  <si>
    <t>COMPESA</t>
  </si>
  <si>
    <t>SISENG</t>
  </si>
  <si>
    <t>undia</t>
  </si>
  <si>
    <t>unidade dia</t>
  </si>
  <si>
    <t>mdia</t>
  </si>
  <si>
    <t>metros dia</t>
  </si>
  <si>
    <t>m2dia</t>
  </si>
  <si>
    <t>metros quadrados dia</t>
  </si>
  <si>
    <t>cm2</t>
  </si>
  <si>
    <t>centímetro quadrado</t>
  </si>
  <si>
    <t>90778</t>
  </si>
  <si>
    <t>90776</t>
  </si>
  <si>
    <t>ENGENHEIRO CIVIL DE OBRA PLENO COM ENCARGOS COMPLEMENTARES</t>
  </si>
  <si>
    <t>ENCARREGADO GERAL COM ENCARGOS COMPLEMENTARES</t>
  </si>
  <si>
    <t xml:space="preserve">ADMINISTRAÇÃO LOCAL </t>
  </si>
  <si>
    <t>1.0</t>
  </si>
  <si>
    <t>1.1</t>
  </si>
  <si>
    <t>2.2</t>
  </si>
  <si>
    <t>1.2</t>
  </si>
  <si>
    <t>SERVIÇOS INICIAIS</t>
  </si>
  <si>
    <t>103689</t>
  </si>
  <si>
    <t>105009</t>
  </si>
  <si>
    <t>4800412</t>
  </si>
  <si>
    <t>FORNECIMENTO E INSTALAÇÃO DE PLACA DE OBRA COM CHAPA GALVANIZADA E ESTRUTURA DE MADEIRA. AF_03/2022_PS</t>
  </si>
  <si>
    <t>LOCAÇÃO CONVENCIONAL DE OBRA, UTILIZANDO GABARITO DE TÁBUAS CORRIDAS PONTALETADAS A CADA 1,50M - 2 UTILIZAÇÕES. AF_03/2024</t>
  </si>
  <si>
    <t>Raspagem e limpeza de terreno plano</t>
  </si>
  <si>
    <t>2.0</t>
  </si>
  <si>
    <t>2.1</t>
  </si>
  <si>
    <t>2.3</t>
  </si>
  <si>
    <t>3.0</t>
  </si>
  <si>
    <t>RADIER</t>
  </si>
  <si>
    <t>3.1</t>
  </si>
  <si>
    <t>95241</t>
  </si>
  <si>
    <t>96527</t>
  </si>
  <si>
    <t>97086</t>
  </si>
  <si>
    <t>102475</t>
  </si>
  <si>
    <t>96545</t>
  </si>
  <si>
    <t>43059</t>
  </si>
  <si>
    <t>98557</t>
  </si>
  <si>
    <t>LASTRO DE CONCRETO MAGRO, APLICADO EM PISOS, LAJES SOBRE SOLO OU RADIERS, ESPESSURA DE 5 CM. AF_01/2024</t>
  </si>
  <si>
    <t>ESCAVAÇÃO MANUAL PARA VIGA BALDRAME OU SAPATA CORRIDA (INCLUINDO ESCAVAÇÃO PARA COLOCAÇÃO DE FÔRMAS). AF_01/2024</t>
  </si>
  <si>
    <t>FABRICAÇÃO, MONTAGEM E DESMONTAGEM DE FORMA PARA RADIER, PISO DE CONCRETO OU LAJE SOBRE SOLO, EM MADEIRA SERRADA, 4 UTILIZAÇÕES. AF_09/2021</t>
  </si>
  <si>
    <t>CONCRETO FCK = 20MPA, TRAÇO 1:2,6:2,9 (EM MASSA SECA DE CIMENTO/ AREIA MÉDIA/ SEIXO ROLADO) - PREPARO MECÂNICO COM BETONEIRA 400 L. AF_05/2021</t>
  </si>
  <si>
    <t>ARMAÇÃO DE BLOCO UTILIZANDO AÇO CA-50 DE 8 MM - MONTAGEM. AF_01/2024</t>
  </si>
  <si>
    <t>ACO CA-60, 4,2 MM, OU 5,0 MM, OU 6,0 MM, OU 7,0 MM, VERGALHAO</t>
  </si>
  <si>
    <t>IMPERMEABILIZAÇÃO DE SUPERFÍCIE COM EMULSÃO ASFÁLTICA, 2 DEMÃOS. AF_09/2023</t>
  </si>
  <si>
    <t>3.2</t>
  </si>
  <si>
    <t>3.4</t>
  </si>
  <si>
    <t>3.3</t>
  </si>
  <si>
    <t>3.5</t>
  </si>
  <si>
    <t>3.6</t>
  </si>
  <si>
    <t>3.7</t>
  </si>
  <si>
    <t>4.0</t>
  </si>
  <si>
    <t>COLOCAÇÃO DE CARNEIRAS</t>
  </si>
  <si>
    <t>88309</t>
  </si>
  <si>
    <t>88242</t>
  </si>
  <si>
    <t>103318</t>
  </si>
  <si>
    <t>37596</t>
  </si>
  <si>
    <t>PEDREIRO COM ENCARGOS COMPLEMENTARES</t>
  </si>
  <si>
    <t>AJUDANTE DE PEDREIRO COM ENCARGOS COMPLEMENTARES</t>
  </si>
  <si>
    <t>ALVENARIA DE VEDAÇÃO DE BLOCOS VAZADOS DE CONCRETO DE 14X19X39 CM (ESPESSURA 14 CM) E ARGAMASSA DE ASSENTAMENTO COM PREPARO EM BETONEIRA. AF_12/2021</t>
  </si>
  <si>
    <t>ARGAMASSA COLANTE TIPO AC III E</t>
  </si>
  <si>
    <t>4.1</t>
  </si>
  <si>
    <t>4.2</t>
  </si>
  <si>
    <t>4.3</t>
  </si>
  <si>
    <t>4.4</t>
  </si>
  <si>
    <t>5.0</t>
  </si>
  <si>
    <t>LAJE DE NIVELAMENTO (ENTRE CARNEIRAS)</t>
  </si>
  <si>
    <t>5.1</t>
  </si>
  <si>
    <t>LASTRO DE CONCRETO MAGRO, APLICADO EM PISOS, LAJES SOBRE SOLO OU RADIERS, ESPESSURA DE 3 CM. AF_01/2024</t>
  </si>
  <si>
    <t>6.0</t>
  </si>
  <si>
    <t xml:space="preserve">FECHAMENTO DA CARNEIRA EM PEDRA BASALTO </t>
  </si>
  <si>
    <t>01</t>
  </si>
  <si>
    <t>88274</t>
  </si>
  <si>
    <t>02</t>
  </si>
  <si>
    <t>PEDRA BASALTO POLIDO</t>
  </si>
  <si>
    <t>MARMORISTA/GRANITEIRO COM ENCARGOS COMPLEMENTARES</t>
  </si>
  <si>
    <t xml:space="preserve">Parafuso Sanitário B10 90mm </t>
  </si>
  <si>
    <t>6.1</t>
  </si>
  <si>
    <t>6.2</t>
  </si>
  <si>
    <t>6.3</t>
  </si>
  <si>
    <t>7.0</t>
  </si>
  <si>
    <t>LIMPEZA FINAL</t>
  </si>
  <si>
    <t>7.1</t>
  </si>
  <si>
    <t>LIMPEZA DE SUPERFÍCIE COM JATO DE ALTA PRESSÃO. AF_04/2019</t>
  </si>
  <si>
    <t>PREFEITURA DE COTIPORA</t>
  </si>
  <si>
    <t>90898487000164</t>
  </si>
  <si>
    <t>construção de infraestrutura para a colocação e montagem de gavetários no municipio de Cotiporã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</si>
</sst>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Obras\Engenharia\CEMIT&#201;RIO\CONSTRU&#199;&#195;%20CARNEIRAS\04.%20OR&#199;AMENTO\PM%203.12_CARNEIRAS%20-R00.xlsm" TargetMode="External"/><Relationship Id="rId1" Type="http://schemas.openxmlformats.org/officeDocument/2006/relationships/externalLinkPath" Target="file:///M:\Obras\Engenharia\CEMIT&#201;RIO\CONSTRU&#199;&#195;%20CARNEIRAS\04.%20OR&#199;AMENTO\PM%203.12_CARNEIRAS%20-R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3">
          <cell r="O3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3752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4003</v>
      </c>
      <c r="C2" s="125"/>
      <c r="D2" s="50" t="s">
        <v>162</v>
      </c>
      <c r="E2" s="70">
        <v>8</v>
      </c>
      <c r="F2" s="22" t="s">
        <v>163</v>
      </c>
      <c r="G2" s="33">
        <v>2025</v>
      </c>
      <c r="H2" s="57"/>
    </row>
    <row r="3" spans="1:8" s="59" customFormat="1" ht="31.5" customHeight="1" thickBot="1" x14ac:dyDescent="0.3">
      <c r="A3" s="18" t="s">
        <v>153</v>
      </c>
      <c r="B3" s="126" t="s">
        <v>4120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4118</v>
      </c>
      <c r="C4" s="128"/>
      <c r="D4" s="128"/>
      <c r="E4" s="129"/>
      <c r="F4" s="22" t="s">
        <v>179</v>
      </c>
      <c r="G4" s="78" t="s">
        <v>4119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59538.47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21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2" t="s">
        <v>3750</v>
      </c>
      <c r="B11" s="12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F39" sqref="F39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0" t="s">
        <v>3676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3" t="str">
        <f>IF(Identificação!B2=0,"",Identificação!B2)</f>
        <v>Concorrência Lei 14.133/21 Presencial</v>
      </c>
      <c r="D2" s="143"/>
      <c r="E2" s="143"/>
      <c r="F2" s="143"/>
      <c r="G2" s="143"/>
      <c r="H2" s="37" t="s">
        <v>151</v>
      </c>
      <c r="I2" s="38">
        <f>IF(Identificação!E2=0,"",Identificação!E2)</f>
        <v>8</v>
      </c>
      <c r="J2" s="37" t="s">
        <v>152</v>
      </c>
      <c r="K2" s="38">
        <f>IF(Identificação!G2=0,"",Identificação!G2)</f>
        <v>2025</v>
      </c>
      <c r="L2" s="94"/>
      <c r="M2" s="94"/>
    </row>
    <row r="3" spans="1:18" s="27" customFormat="1" ht="32.25" customHeight="1" thickBot="1" x14ac:dyDescent="0.3">
      <c r="A3" s="149" t="s">
        <v>153</v>
      </c>
      <c r="B3" s="150"/>
      <c r="C3" s="151" t="str">
        <f>IF(Identificação!B3=0,"",Identificação!B3)</f>
        <v>construção de infraestrutura para a colocação e montagem de gavetários no municipio de Cotiporã</v>
      </c>
      <c r="D3" s="151"/>
      <c r="E3" s="151"/>
      <c r="F3" s="151"/>
      <c r="G3" s="151"/>
      <c r="H3" s="151"/>
      <c r="I3" s="151"/>
      <c r="J3" s="151"/>
      <c r="K3" s="152"/>
      <c r="L3" s="94"/>
      <c r="M3" s="94"/>
    </row>
    <row r="4" spans="1:18" s="27" customFormat="1" ht="15.75" thickBot="1" x14ac:dyDescent="0.3">
      <c r="A4" s="15" t="s">
        <v>176</v>
      </c>
      <c r="B4" s="22"/>
      <c r="C4" s="145" t="str">
        <f>IF(Identificação!B4=0,"",Identificação!B4)</f>
        <v>PREFEITURA DE COTIPORA</v>
      </c>
      <c r="D4" s="145"/>
      <c r="E4" s="145"/>
      <c r="F4" s="145"/>
      <c r="G4" s="145"/>
      <c r="H4" s="145"/>
      <c r="I4" s="145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5" t="str">
        <f>IF(Identificação!B5=0,"",Identificação!B5)</f>
        <v>Obras e Serviços de Engenharia</v>
      </c>
      <c r="D5" s="145"/>
      <c r="E5" s="145"/>
      <c r="F5" s="145"/>
      <c r="G5" s="146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47">
        <f>SUMIFS(K12:K39953,B12:B39953,"&gt;0",K12:K39953,"&lt;&gt;0")</f>
        <v>59538.47</v>
      </c>
      <c r="D6" s="147"/>
      <c r="E6" s="147"/>
      <c r="F6" s="147"/>
      <c r="G6" s="148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32" t="s">
        <v>3761</v>
      </c>
      <c r="B10" s="132" t="s">
        <v>3759</v>
      </c>
      <c r="C10" s="132" t="s">
        <v>3760</v>
      </c>
      <c r="D10" s="136" t="s">
        <v>3675</v>
      </c>
      <c r="E10" s="134" t="s">
        <v>168</v>
      </c>
      <c r="F10" s="138" t="s">
        <v>3674</v>
      </c>
      <c r="G10" s="136" t="s">
        <v>156</v>
      </c>
      <c r="H10" s="157" t="s">
        <v>165</v>
      </c>
      <c r="I10" s="158"/>
      <c r="J10" s="158"/>
      <c r="K10" s="158"/>
      <c r="L10" s="158"/>
      <c r="M10" s="159"/>
      <c r="N10" s="153" t="s">
        <v>177</v>
      </c>
      <c r="O10" s="154"/>
      <c r="P10" s="155" t="s">
        <v>178</v>
      </c>
      <c r="Q10" s="156"/>
      <c r="R10" s="144" t="s">
        <v>3678</v>
      </c>
    </row>
    <row r="11" spans="1:18" customFormat="1" ht="45" x14ac:dyDescent="0.25">
      <c r="A11" s="133"/>
      <c r="B11" s="133"/>
      <c r="C11" s="133"/>
      <c r="D11" s="137"/>
      <c r="E11" s="135"/>
      <c r="F11" s="139"/>
      <c r="G11" s="137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4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 t="s">
        <v>4048</v>
      </c>
      <c r="D12" s="91"/>
      <c r="E12" s="47"/>
      <c r="F12" s="68"/>
      <c r="G12" s="41" t="s">
        <v>4047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30" x14ac:dyDescent="0.25">
      <c r="A13" s="47"/>
      <c r="B13" s="56">
        <f>IF(AND(G13&lt;&gt;"",H13&gt;0,I13&lt;&gt;"",J13&lt;&gt;0,K13&lt;&gt;0),COUNT($B$11:B12)+1,"")</f>
        <v>1</v>
      </c>
      <c r="C13" s="34" t="s">
        <v>4049</v>
      </c>
      <c r="D13" s="91" t="s">
        <v>3776</v>
      </c>
      <c r="E13" s="47" t="s">
        <v>4043</v>
      </c>
      <c r="F13" s="68">
        <v>45839</v>
      </c>
      <c r="G13" s="41" t="s">
        <v>4045</v>
      </c>
      <c r="H13" s="114">
        <v>8</v>
      </c>
      <c r="I13" s="47" t="s">
        <v>3725</v>
      </c>
      <c r="J13" s="114">
        <v>164.59</v>
      </c>
      <c r="K13" s="54">
        <f>IFERROR(IF(H13*J13&lt;&gt;0,ROUND(ROUND(H13,4)*ROUND(J13,4),2),""),"")</f>
        <v>1316.72</v>
      </c>
      <c r="L13" s="98">
        <v>0.21199999999999999</v>
      </c>
      <c r="M13" s="98">
        <v>1.1391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7">
        <f>IF(AND(G14&lt;&gt;"",H14&gt;0,I14&lt;&gt;"",J14&lt;&gt;0,K14&lt;&gt;0),COUNT($B$11:B13)+1,"")</f>
        <v>2</v>
      </c>
      <c r="C14" s="34" t="s">
        <v>4051</v>
      </c>
      <c r="D14" s="91" t="s">
        <v>3776</v>
      </c>
      <c r="E14" s="47" t="s">
        <v>4044</v>
      </c>
      <c r="F14" s="68">
        <v>45839</v>
      </c>
      <c r="G14" s="41" t="s">
        <v>4046</v>
      </c>
      <c r="H14" s="114">
        <v>20</v>
      </c>
      <c r="I14" s="47" t="s">
        <v>3725</v>
      </c>
      <c r="J14" s="114">
        <v>91.4</v>
      </c>
      <c r="K14" s="106">
        <f>IFERROR(IF(H14*J14&lt;&gt;0,ROUND(ROUND(H14,4)*ROUND(J14,4),2),""),"")</f>
        <v>1828</v>
      </c>
      <c r="L14" s="98">
        <v>0.21199999999999999</v>
      </c>
      <c r="M14" s="98">
        <v>1.1391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 t="str">
        <f>IF(AND(G15&lt;&gt;"",H15&gt;0,I15&lt;&gt;"",J15&lt;&gt;0,K15&lt;&gt;0),COUNT($B$11:B14)+1,"")</f>
        <v/>
      </c>
      <c r="C15" s="34" t="s">
        <v>4059</v>
      </c>
      <c r="D15" s="91"/>
      <c r="E15" s="47"/>
      <c r="F15" s="68"/>
      <c r="G15" s="41" t="s">
        <v>4052</v>
      </c>
      <c r="H15" s="114"/>
      <c r="I15" s="47"/>
      <c r="J15" s="114"/>
      <c r="K15" s="106" t="str">
        <f t="shared" ref="K15:K78" si="0">IFERROR(IF(H15*J15&lt;&gt;0,ROUND(ROUND(H15,4)*ROUND(J15,4),2),""),"")</f>
        <v/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45" x14ac:dyDescent="0.25">
      <c r="A16" s="47"/>
      <c r="B16" s="117">
        <f>IF(AND(G16&lt;&gt;"",H16&gt;0,I16&lt;&gt;"",J16&lt;&gt;0,K16&lt;&gt;0),COUNT($B$11:B15)+1,"")</f>
        <v>3</v>
      </c>
      <c r="C16" s="34" t="s">
        <v>4060</v>
      </c>
      <c r="D16" s="91" t="s">
        <v>3776</v>
      </c>
      <c r="E16" s="47" t="s">
        <v>4053</v>
      </c>
      <c r="F16" s="68">
        <v>45839</v>
      </c>
      <c r="G16" s="41" t="s">
        <v>4056</v>
      </c>
      <c r="H16" s="114">
        <v>2.88</v>
      </c>
      <c r="I16" s="47" t="s">
        <v>3695</v>
      </c>
      <c r="J16" s="114">
        <v>556.73</v>
      </c>
      <c r="K16" s="106">
        <f t="shared" si="0"/>
        <v>1603.38</v>
      </c>
      <c r="L16" s="98">
        <v>0.21199999999999999</v>
      </c>
      <c r="M16" s="98">
        <v>1.1391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45" x14ac:dyDescent="0.25">
      <c r="A17" s="47"/>
      <c r="B17" s="117">
        <f>IF(AND(G17&lt;&gt;"",H17&gt;0,I17&lt;&gt;"",J17&lt;&gt;0,K17&lt;&gt;0),COUNT($B$11:B16)+1,"")</f>
        <v>4</v>
      </c>
      <c r="C17" s="34" t="s">
        <v>4050</v>
      </c>
      <c r="D17" s="91" t="s">
        <v>3776</v>
      </c>
      <c r="E17" s="47" t="s">
        <v>4054</v>
      </c>
      <c r="F17" s="68">
        <v>45839</v>
      </c>
      <c r="G17" s="41" t="s">
        <v>4057</v>
      </c>
      <c r="H17" s="114">
        <v>32.619999999999997</v>
      </c>
      <c r="I17" s="47" t="s">
        <v>3694</v>
      </c>
      <c r="J17" s="114">
        <v>94.11</v>
      </c>
      <c r="K17" s="106">
        <f t="shared" si="0"/>
        <v>3069.87</v>
      </c>
      <c r="L17" s="98">
        <v>0.21199999999999999</v>
      </c>
      <c r="M17" s="98">
        <v>1.1391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47"/>
      <c r="B18" s="117">
        <f>IF(AND(G18&lt;&gt;"",H18&gt;0,I18&lt;&gt;"",J18&lt;&gt;0,K18&lt;&gt;0),COUNT($B$11:B17)+1,"")</f>
        <v>5</v>
      </c>
      <c r="C18" s="34" t="s">
        <v>4061</v>
      </c>
      <c r="D18" s="91" t="s">
        <v>3780</v>
      </c>
      <c r="E18" s="47" t="s">
        <v>4055</v>
      </c>
      <c r="F18" s="68">
        <v>45839</v>
      </c>
      <c r="G18" s="41" t="s">
        <v>4058</v>
      </c>
      <c r="H18" s="114">
        <v>33.96</v>
      </c>
      <c r="I18" s="47" t="s">
        <v>3695</v>
      </c>
      <c r="J18" s="114">
        <v>5.67</v>
      </c>
      <c r="K18" s="106">
        <f t="shared" si="0"/>
        <v>192.55</v>
      </c>
      <c r="L18" s="98">
        <v>0.21199999999999999</v>
      </c>
      <c r="M18" s="98">
        <v>1.1391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 t="str">
        <f>IF(AND(G19&lt;&gt;"",H19&gt;0,I19&lt;&gt;"",J19&lt;&gt;0,K19&lt;&gt;0),COUNT($B$11:B18)+1,"")</f>
        <v/>
      </c>
      <c r="C19" s="34" t="s">
        <v>4062</v>
      </c>
      <c r="D19" s="91"/>
      <c r="E19" s="47"/>
      <c r="F19" s="68"/>
      <c r="G19" s="41" t="s">
        <v>4063</v>
      </c>
      <c r="H19" s="114"/>
      <c r="I19" s="47"/>
      <c r="J19" s="114"/>
      <c r="K19" s="106" t="str">
        <f t="shared" si="0"/>
        <v/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45" x14ac:dyDescent="0.25">
      <c r="A20" s="47"/>
      <c r="B20" s="117">
        <f>IF(AND(G20&lt;&gt;"",H20&gt;0,I20&lt;&gt;"",J20&lt;&gt;0,K20&lt;&gt;0),COUNT($B$11:B19)+1,"")</f>
        <v>6</v>
      </c>
      <c r="C20" s="34" t="s">
        <v>4064</v>
      </c>
      <c r="D20" s="91" t="s">
        <v>3776</v>
      </c>
      <c r="E20" s="47" t="s">
        <v>4065</v>
      </c>
      <c r="F20" s="68">
        <v>45839</v>
      </c>
      <c r="G20" s="41" t="s">
        <v>4072</v>
      </c>
      <c r="H20" s="114">
        <v>33.96</v>
      </c>
      <c r="I20" s="47" t="s">
        <v>3695</v>
      </c>
      <c r="J20" s="114">
        <v>47.24</v>
      </c>
      <c r="K20" s="106">
        <f t="shared" si="0"/>
        <v>1604.27</v>
      </c>
      <c r="L20" s="98">
        <v>0.21199999999999999</v>
      </c>
      <c r="M20" s="98">
        <v>1.1391</v>
      </c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45" x14ac:dyDescent="0.25">
      <c r="A21" s="47"/>
      <c r="B21" s="117">
        <f>IF(AND(G21&lt;&gt;"",H21&gt;0,I21&lt;&gt;"",J21&lt;&gt;0,K21&lt;&gt;0),COUNT($B$11:B20)+1,"")</f>
        <v>7</v>
      </c>
      <c r="C21" s="34" t="s">
        <v>4079</v>
      </c>
      <c r="D21" s="91" t="s">
        <v>3776</v>
      </c>
      <c r="E21" s="47" t="s">
        <v>4066</v>
      </c>
      <c r="F21" s="68">
        <v>45839</v>
      </c>
      <c r="G21" s="41" t="s">
        <v>4073</v>
      </c>
      <c r="H21" s="114">
        <v>14</v>
      </c>
      <c r="I21" s="47" t="s">
        <v>3696</v>
      </c>
      <c r="J21" s="114">
        <v>133.24</v>
      </c>
      <c r="K21" s="106">
        <f t="shared" si="0"/>
        <v>1865.36</v>
      </c>
      <c r="L21" s="98">
        <v>0.21199999999999999</v>
      </c>
      <c r="M21" s="98">
        <v>1.1391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8</v>
      </c>
      <c r="C22" s="34" t="s">
        <v>4081</v>
      </c>
      <c r="D22" s="91" t="s">
        <v>3776</v>
      </c>
      <c r="E22" s="47" t="s">
        <v>4067</v>
      </c>
      <c r="F22" s="68">
        <v>45839</v>
      </c>
      <c r="G22" s="41" t="s">
        <v>4074</v>
      </c>
      <c r="H22" s="114">
        <v>33.96</v>
      </c>
      <c r="I22" s="47" t="s">
        <v>3695</v>
      </c>
      <c r="J22" s="114">
        <v>157.79</v>
      </c>
      <c r="K22" s="106">
        <f t="shared" si="0"/>
        <v>5358.55</v>
      </c>
      <c r="L22" s="98">
        <v>0.21199999999999999</v>
      </c>
      <c r="M22" s="98">
        <v>1.1391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45" x14ac:dyDescent="0.25">
      <c r="A23" s="47"/>
      <c r="B23" s="117">
        <f>IF(AND(G23&lt;&gt;"",H23&gt;0,I23&lt;&gt;"",J23&lt;&gt;0,K23&lt;&gt;0),COUNT($B$11:B22)+1,"")</f>
        <v>9</v>
      </c>
      <c r="C23" s="34" t="s">
        <v>4080</v>
      </c>
      <c r="D23" s="91" t="s">
        <v>3776</v>
      </c>
      <c r="E23" s="47" t="s">
        <v>4068</v>
      </c>
      <c r="F23" s="68">
        <v>45839</v>
      </c>
      <c r="G23" s="41" t="s">
        <v>4075</v>
      </c>
      <c r="H23" s="114">
        <v>10.19</v>
      </c>
      <c r="I23" s="47" t="s">
        <v>3696</v>
      </c>
      <c r="J23" s="114">
        <v>825.23</v>
      </c>
      <c r="K23" s="106">
        <f t="shared" si="0"/>
        <v>8409.09</v>
      </c>
      <c r="L23" s="98">
        <v>0.21199999999999999</v>
      </c>
      <c r="M23" s="98">
        <v>1.1391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0" x14ac:dyDescent="0.25">
      <c r="A24" s="47"/>
      <c r="B24" s="117">
        <f>IF(AND(G24&lt;&gt;"",H24&gt;0,I24&lt;&gt;"",J24&lt;&gt;0,K24&lt;&gt;0),COUNT($B$11:B23)+1,"")</f>
        <v>10</v>
      </c>
      <c r="C24" s="34" t="s">
        <v>4082</v>
      </c>
      <c r="D24" s="91" t="s">
        <v>3776</v>
      </c>
      <c r="E24" s="47" t="s">
        <v>4069</v>
      </c>
      <c r="F24" s="68">
        <v>45839</v>
      </c>
      <c r="G24" s="41" t="s">
        <v>4076</v>
      </c>
      <c r="H24" s="114">
        <v>404.3</v>
      </c>
      <c r="I24" s="47" t="s">
        <v>3700</v>
      </c>
      <c r="J24" s="114">
        <v>21.09</v>
      </c>
      <c r="K24" s="106">
        <f t="shared" si="0"/>
        <v>8526.69</v>
      </c>
      <c r="L24" s="98">
        <v>0.21199999999999999</v>
      </c>
      <c r="M24" s="98">
        <v>1.1391</v>
      </c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0" x14ac:dyDescent="0.25">
      <c r="A25" s="47"/>
      <c r="B25" s="117">
        <f>IF(AND(G25&lt;&gt;"",H25&gt;0,I25&lt;&gt;"",J25&lt;&gt;0,K25&lt;&gt;0),COUNT($B$11:B24)+1,"")</f>
        <v>11</v>
      </c>
      <c r="C25" s="34" t="s">
        <v>4083</v>
      </c>
      <c r="D25" s="91" t="s">
        <v>3776</v>
      </c>
      <c r="E25" s="47" t="s">
        <v>4070</v>
      </c>
      <c r="F25" s="68">
        <v>45839</v>
      </c>
      <c r="G25" s="41" t="s">
        <v>4077</v>
      </c>
      <c r="H25" s="114">
        <v>15.04</v>
      </c>
      <c r="I25" s="47" t="s">
        <v>3700</v>
      </c>
      <c r="J25" s="114">
        <v>10.42</v>
      </c>
      <c r="K25" s="106">
        <f t="shared" si="0"/>
        <v>156.72</v>
      </c>
      <c r="L25" s="98">
        <v>0</v>
      </c>
      <c r="M25" s="98">
        <v>1.1391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12</v>
      </c>
      <c r="C26" s="34" t="s">
        <v>4084</v>
      </c>
      <c r="D26" s="91" t="s">
        <v>3776</v>
      </c>
      <c r="E26" s="47" t="s">
        <v>4071</v>
      </c>
      <c r="F26" s="68">
        <v>45839</v>
      </c>
      <c r="G26" s="41" t="s">
        <v>4078</v>
      </c>
      <c r="H26" s="114">
        <v>67.91</v>
      </c>
      <c r="I26" s="47" t="s">
        <v>3695</v>
      </c>
      <c r="J26" s="114">
        <v>56.61</v>
      </c>
      <c r="K26" s="106">
        <f t="shared" si="0"/>
        <v>3844.39</v>
      </c>
      <c r="L26" s="98">
        <v>0.21199999999999999</v>
      </c>
      <c r="M26" s="98">
        <v>1.1391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 t="str">
        <f>IF(AND(G27&lt;&gt;"",H27&gt;0,I27&lt;&gt;"",J27&lt;&gt;0,K27&lt;&gt;0),COUNT($B$11:B26)+1,"")</f>
        <v/>
      </c>
      <c r="C27" s="34" t="s">
        <v>4085</v>
      </c>
      <c r="D27" s="91"/>
      <c r="E27" s="47"/>
      <c r="F27" s="68">
        <v>45839</v>
      </c>
      <c r="G27" s="41" t="s">
        <v>4086</v>
      </c>
      <c r="H27" s="114"/>
      <c r="I27" s="47"/>
      <c r="J27" s="114"/>
      <c r="K27" s="106" t="str">
        <f t="shared" si="0"/>
        <v/>
      </c>
      <c r="L27" s="98"/>
      <c r="M27" s="98">
        <v>1.1391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13</v>
      </c>
      <c r="C28" s="34" t="s">
        <v>4095</v>
      </c>
      <c r="D28" s="91" t="s">
        <v>3776</v>
      </c>
      <c r="E28" s="47" t="s">
        <v>4087</v>
      </c>
      <c r="F28" s="68">
        <v>45839</v>
      </c>
      <c r="G28" s="41" t="s">
        <v>4091</v>
      </c>
      <c r="H28" s="114">
        <v>80</v>
      </c>
      <c r="I28" s="47" t="s">
        <v>3725</v>
      </c>
      <c r="J28" s="114">
        <v>34.020000000000003</v>
      </c>
      <c r="K28" s="106">
        <f t="shared" si="0"/>
        <v>2721.6</v>
      </c>
      <c r="L28" s="98">
        <v>0.21199999999999999</v>
      </c>
      <c r="M28" s="98">
        <v>1.1391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0" x14ac:dyDescent="0.25">
      <c r="A29" s="47"/>
      <c r="B29" s="117">
        <f>IF(AND(G29&lt;&gt;"",H29&gt;0,I29&lt;&gt;"",J29&lt;&gt;0,K29&lt;&gt;0),COUNT($B$11:B28)+1,"")</f>
        <v>14</v>
      </c>
      <c r="C29" s="34" t="s">
        <v>4096</v>
      </c>
      <c r="D29" s="91" t="s">
        <v>3776</v>
      </c>
      <c r="E29" s="47" t="s">
        <v>4088</v>
      </c>
      <c r="F29" s="68">
        <v>45839</v>
      </c>
      <c r="G29" s="41" t="s">
        <v>4092</v>
      </c>
      <c r="H29" s="114">
        <v>80</v>
      </c>
      <c r="I29" s="47" t="s">
        <v>3725</v>
      </c>
      <c r="J29" s="114">
        <v>29.73</v>
      </c>
      <c r="K29" s="106">
        <f t="shared" si="0"/>
        <v>2378.4</v>
      </c>
      <c r="L29" s="98">
        <v>0.21199999999999999</v>
      </c>
      <c r="M29" s="98">
        <v>1.1391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60" x14ac:dyDescent="0.25">
      <c r="A30" s="47"/>
      <c r="B30" s="117">
        <f>IF(AND(G30&lt;&gt;"",H30&gt;0,I30&lt;&gt;"",J30&lt;&gt;0,K30&lt;&gt;0),COUNT($B$11:B29)+1,"")</f>
        <v>15</v>
      </c>
      <c r="C30" s="34" t="s">
        <v>4097</v>
      </c>
      <c r="D30" s="91" t="s">
        <v>3776</v>
      </c>
      <c r="E30" s="47" t="s">
        <v>4089</v>
      </c>
      <c r="F30" s="68">
        <v>45839</v>
      </c>
      <c r="G30" s="41" t="s">
        <v>4093</v>
      </c>
      <c r="H30" s="114">
        <v>10</v>
      </c>
      <c r="I30" s="47" t="s">
        <v>3695</v>
      </c>
      <c r="J30" s="114">
        <v>132.25</v>
      </c>
      <c r="K30" s="106">
        <f t="shared" si="0"/>
        <v>1322.5</v>
      </c>
      <c r="L30" s="98">
        <v>0.21199999999999999</v>
      </c>
      <c r="M30" s="98">
        <v>1.1391</v>
      </c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16</v>
      </c>
      <c r="C31" s="34" t="s">
        <v>4098</v>
      </c>
      <c r="D31" s="91" t="s">
        <v>3776</v>
      </c>
      <c r="E31" s="47" t="s">
        <v>4090</v>
      </c>
      <c r="F31" s="68">
        <v>45839</v>
      </c>
      <c r="G31" s="41" t="s">
        <v>4094</v>
      </c>
      <c r="H31" s="114">
        <v>30</v>
      </c>
      <c r="I31" s="47" t="s">
        <v>3700</v>
      </c>
      <c r="J31" s="114">
        <v>3.33</v>
      </c>
      <c r="K31" s="106">
        <f t="shared" si="0"/>
        <v>99.9</v>
      </c>
      <c r="L31" s="98">
        <v>0.21199999999999999</v>
      </c>
      <c r="M31" s="98">
        <v>1.1391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 t="str">
        <f>IF(AND(G32&lt;&gt;"",H32&gt;0,I32&lt;&gt;"",J32&lt;&gt;0,K32&lt;&gt;0),COUNT($B$11:B31)+1,"")</f>
        <v/>
      </c>
      <c r="C32" s="34" t="s">
        <v>4099</v>
      </c>
      <c r="D32" s="91"/>
      <c r="E32" s="47"/>
      <c r="F32" s="68"/>
      <c r="G32" s="41" t="s">
        <v>4100</v>
      </c>
      <c r="H32" s="114"/>
      <c r="I32" s="47"/>
      <c r="J32" s="114"/>
      <c r="K32" s="106" t="str">
        <f t="shared" si="0"/>
        <v/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45" x14ac:dyDescent="0.25">
      <c r="A33" s="47"/>
      <c r="B33" s="117">
        <f>IF(AND(G33&lt;&gt;"",H33&gt;0,I33&lt;&gt;"",J33&lt;&gt;0,K33&lt;&gt;0),COUNT($B$11:B32)+1,"")</f>
        <v>17</v>
      </c>
      <c r="C33" s="34" t="s">
        <v>4101</v>
      </c>
      <c r="D33" s="91" t="s">
        <v>3776</v>
      </c>
      <c r="E33" s="47">
        <v>95240</v>
      </c>
      <c r="F33" s="68">
        <v>45839</v>
      </c>
      <c r="G33" s="41" t="s">
        <v>4102</v>
      </c>
      <c r="H33" s="114">
        <v>135.83000000000001</v>
      </c>
      <c r="I33" s="47" t="s">
        <v>3695</v>
      </c>
      <c r="J33" s="114">
        <v>24.48</v>
      </c>
      <c r="K33" s="106">
        <f t="shared" si="0"/>
        <v>3325.12</v>
      </c>
      <c r="L33" s="98">
        <v>0.21199999999999999</v>
      </c>
      <c r="M33" s="98">
        <v>1.1391</v>
      </c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 t="str">
        <f>IF(AND(G34&lt;&gt;"",H34&gt;0,I34&lt;&gt;"",J34&lt;&gt;0,K34&lt;&gt;0),COUNT($B$11:B33)+1,"")</f>
        <v/>
      </c>
      <c r="C34" s="34" t="s">
        <v>4103</v>
      </c>
      <c r="D34" s="91"/>
      <c r="E34" s="47"/>
      <c r="F34" s="68"/>
      <c r="G34" s="41" t="s">
        <v>4104</v>
      </c>
      <c r="H34" s="114"/>
      <c r="I34" s="47"/>
      <c r="J34" s="114"/>
      <c r="K34" s="106" t="str">
        <f t="shared" si="0"/>
        <v/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18</v>
      </c>
      <c r="C35" s="34" t="s">
        <v>4111</v>
      </c>
      <c r="D35" s="91" t="s">
        <v>3802</v>
      </c>
      <c r="E35" s="47" t="s">
        <v>4105</v>
      </c>
      <c r="F35" s="68">
        <v>45839</v>
      </c>
      <c r="G35" s="41" t="s">
        <v>4108</v>
      </c>
      <c r="H35" s="114">
        <v>35.29</v>
      </c>
      <c r="I35" s="47" t="s">
        <v>3695</v>
      </c>
      <c r="J35" s="114">
        <v>254</v>
      </c>
      <c r="K35" s="106">
        <f t="shared" si="0"/>
        <v>8963.66</v>
      </c>
      <c r="L35" s="98">
        <v>0</v>
      </c>
      <c r="M35" s="98">
        <v>1.1391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30" x14ac:dyDescent="0.25">
      <c r="A36" s="47"/>
      <c r="B36" s="117">
        <f>IF(AND(G36&lt;&gt;"",H36&gt;0,I36&lt;&gt;"",J36&lt;&gt;0,K36&lt;&gt;0),COUNT($B$11:B35)+1,"")</f>
        <v>19</v>
      </c>
      <c r="C36" s="34" t="s">
        <v>4112</v>
      </c>
      <c r="D36" s="91" t="s">
        <v>3776</v>
      </c>
      <c r="E36" s="47" t="s">
        <v>4106</v>
      </c>
      <c r="F36" s="68">
        <v>45839</v>
      </c>
      <c r="G36" s="41" t="s">
        <v>4109</v>
      </c>
      <c r="H36" s="114">
        <v>30</v>
      </c>
      <c r="I36" s="47" t="s">
        <v>3725</v>
      </c>
      <c r="J36" s="114">
        <v>33.79</v>
      </c>
      <c r="K36" s="106">
        <f t="shared" si="0"/>
        <v>1013.7</v>
      </c>
      <c r="L36" s="98">
        <v>0.21199999999999999</v>
      </c>
      <c r="M36" s="98">
        <v>1.1391</v>
      </c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20</v>
      </c>
      <c r="C37" s="34" t="s">
        <v>4113</v>
      </c>
      <c r="D37" s="91" t="s">
        <v>3802</v>
      </c>
      <c r="E37" s="47" t="s">
        <v>4107</v>
      </c>
      <c r="F37" s="68">
        <v>45839</v>
      </c>
      <c r="G37" s="41" t="s">
        <v>4110</v>
      </c>
      <c r="H37" s="114">
        <v>160</v>
      </c>
      <c r="I37" s="47" t="s">
        <v>3701</v>
      </c>
      <c r="J37" s="114">
        <v>10.97</v>
      </c>
      <c r="K37" s="106">
        <f t="shared" si="0"/>
        <v>1755.2</v>
      </c>
      <c r="L37" s="98">
        <v>0</v>
      </c>
      <c r="M37" s="98">
        <v>1.1391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 t="s">
        <v>4114</v>
      </c>
      <c r="D38" s="91"/>
      <c r="E38" s="47"/>
      <c r="F38" s="68"/>
      <c r="G38" s="41" t="s">
        <v>4115</v>
      </c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7">
        <f>IF(AND(G39&lt;&gt;"",H39&gt;0,I39&lt;&gt;"",J39&lt;&gt;0,K39&lt;&gt;0),COUNT($B$11:B38)+1,"")</f>
        <v>21</v>
      </c>
      <c r="C39" s="34" t="s">
        <v>4116</v>
      </c>
      <c r="D39" s="91" t="s">
        <v>3776</v>
      </c>
      <c r="E39" s="47">
        <v>99814</v>
      </c>
      <c r="F39" s="68">
        <v>45839</v>
      </c>
      <c r="G39" s="41" t="s">
        <v>4117</v>
      </c>
      <c r="H39" s="114">
        <v>70.58</v>
      </c>
      <c r="I39" s="47" t="s">
        <v>3695</v>
      </c>
      <c r="J39" s="114">
        <v>2.59</v>
      </c>
      <c r="K39" s="106">
        <f t="shared" si="0"/>
        <v>182.8</v>
      </c>
      <c r="L39" s="98">
        <v>0.21199999999999999</v>
      </c>
      <c r="M39" s="98">
        <v>1.1391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5000000}">
          <x14:formula1>
            <xm:f>base!$I$3:$I$127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8000000}">
          <x14:formula1>
            <xm:f>base!$I$3:$I$127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base!$N$2:$N$37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0" t="s">
        <v>3679</v>
      </c>
      <c r="B1" s="141"/>
      <c r="C1" s="141"/>
      <c r="D1" s="141"/>
      <c r="E1" s="141"/>
      <c r="F1" s="141"/>
      <c r="G1" s="141"/>
      <c r="H1" s="142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Concorrência Lei 14.133/21 Presencial</v>
      </c>
      <c r="D2" s="164"/>
      <c r="E2" s="28" t="s">
        <v>151</v>
      </c>
      <c r="F2" s="29">
        <f>IF(Identificação!E2=0,"",Identificação!E2)</f>
        <v>8</v>
      </c>
      <c r="G2" s="28" t="s">
        <v>152</v>
      </c>
      <c r="H2" s="30">
        <f>IF(Identificação!G2=0,"",Identificação!G2)</f>
        <v>2025</v>
      </c>
      <c r="I2" s="103"/>
      <c r="J2" s="103"/>
      <c r="K2" s="2"/>
    </row>
    <row r="3" spans="1:12" s="27" customFormat="1" ht="30.75" customHeight="1" thickBot="1" x14ac:dyDescent="0.3">
      <c r="A3" s="149" t="s">
        <v>153</v>
      </c>
      <c r="B3" s="150"/>
      <c r="C3" s="151" t="str">
        <f>IF(Identificação!B3=0,"",Identificação!B3)</f>
        <v>construção de infraestrutura para a colocação e montagem de gavetários no municipio de Cotiporã</v>
      </c>
      <c r="D3" s="151"/>
      <c r="E3" s="151"/>
      <c r="F3" s="151"/>
      <c r="G3" s="151"/>
      <c r="H3" s="152"/>
      <c r="I3" s="103"/>
      <c r="J3" s="103"/>
    </row>
    <row r="4" spans="1:12" s="27" customFormat="1" ht="15.75" thickBot="1" x14ac:dyDescent="0.3">
      <c r="A4" s="18" t="s">
        <v>3791</v>
      </c>
      <c r="B4" s="26"/>
      <c r="C4" s="128"/>
      <c r="D4" s="128"/>
      <c r="E4" s="128"/>
      <c r="F4" s="12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Obras e Serviços de Engenharia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0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2" t="s">
        <v>3754</v>
      </c>
      <c r="B10" s="132" t="s">
        <v>3755</v>
      </c>
      <c r="C10" s="132" t="s">
        <v>3677</v>
      </c>
      <c r="D10" s="136" t="s">
        <v>3756</v>
      </c>
      <c r="E10" s="160" t="s">
        <v>171</v>
      </c>
      <c r="F10" s="161"/>
      <c r="G10" s="161"/>
      <c r="H10" s="161"/>
      <c r="I10" s="161"/>
      <c r="J10" s="161"/>
      <c r="K10" s="161"/>
    </row>
    <row r="11" spans="1:12" customFormat="1" ht="45" x14ac:dyDescent="0.25">
      <c r="A11" s="133"/>
      <c r="B11" s="133"/>
      <c r="C11" s="133"/>
      <c r="D11" s="137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>1.0</v>
      </c>
      <c r="D12" s="54" t="str">
        <f>IF('Orçamento-base'!G12&gt;0,'Orçamento-base'!G12,"")</f>
        <v xml:space="preserve">ADMINISTRAÇÃO LOCAL 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 t="str">
        <f>IF('Orçamento-base'!C13&gt;0,'Orçamento-base'!C13,"")</f>
        <v>1.1</v>
      </c>
      <c r="D13" s="54" t="str">
        <f>IF('Orçamento-base'!G13&gt;0,'Orçamento-base'!G13,"")</f>
        <v>ENGENHEIRO CIVIL DE OBRA PLENO COM ENCARGOS COMPLEMENTARES</v>
      </c>
      <c r="E13" s="116">
        <f>IF('Orçamento-base'!H13&gt;0,'Orçamento-base'!H13,"")</f>
        <v>8</v>
      </c>
      <c r="F13" s="54" t="str">
        <f>IF('Orçamento-base'!I13&gt;0,'Orçamento-base'!I13,"")</f>
        <v>h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67" workbookViewId="0">
      <selection activeCell="K83" sqref="K83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4028</v>
      </c>
      <c r="J2" s="11" t="s">
        <v>4029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" t="s">
        <v>3848</v>
      </c>
      <c r="J3" s="11" t="s">
        <v>3849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3825</v>
      </c>
      <c r="J4" s="11" t="s">
        <v>3824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3894</v>
      </c>
      <c r="J5" s="11" t="s">
        <v>3894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3827</v>
      </c>
      <c r="J6" s="11" t="s">
        <v>3826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3" t="s">
        <v>3895</v>
      </c>
      <c r="J7" s="11" t="s">
        <v>3896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" t="s">
        <v>3704</v>
      </c>
      <c r="J8" s="11" t="s">
        <v>3705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3831</v>
      </c>
      <c r="J9" s="11" t="s">
        <v>3830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3822</v>
      </c>
      <c r="J10" s="11" t="s">
        <v>3823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3897</v>
      </c>
      <c r="J11" s="11" t="s">
        <v>3898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3834</v>
      </c>
      <c r="J12" s="11" t="s">
        <v>3835</v>
      </c>
      <c r="K12" t="s">
        <v>3959</v>
      </c>
      <c r="N12" t="s">
        <v>4033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3833</v>
      </c>
      <c r="J13" s="11" t="s">
        <v>3832</v>
      </c>
      <c r="K13" t="s">
        <v>3960</v>
      </c>
      <c r="N13" t="s">
        <v>3800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3838</v>
      </c>
      <c r="J14" s="11" t="s">
        <v>3836</v>
      </c>
      <c r="K14" t="s">
        <v>5</v>
      </c>
      <c r="N14" t="s">
        <v>4011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3938</v>
      </c>
      <c r="J15" s="11" t="s">
        <v>3939</v>
      </c>
      <c r="K15" t="s">
        <v>6</v>
      </c>
      <c r="N15" t="s">
        <v>3801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3" t="s">
        <v>3828</v>
      </c>
      <c r="J16" s="11" t="s">
        <v>3829</v>
      </c>
      <c r="K16" t="s">
        <v>4004</v>
      </c>
      <c r="N16" t="s">
        <v>3777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3706</v>
      </c>
      <c r="J17" s="11" t="s">
        <v>3707</v>
      </c>
      <c r="K17" t="s">
        <v>4005</v>
      </c>
      <c r="N17" t="s">
        <v>3802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" t="s">
        <v>3899</v>
      </c>
      <c r="J18" s="11" t="s">
        <v>3900</v>
      </c>
      <c r="K18" t="s">
        <v>4006</v>
      </c>
      <c r="N18" t="s">
        <v>4009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3843</v>
      </c>
      <c r="J19" s="11" t="s">
        <v>3844</v>
      </c>
      <c r="K19" t="s">
        <v>3962</v>
      </c>
      <c r="N19" t="s">
        <v>3795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3840</v>
      </c>
      <c r="J20" s="11" t="s">
        <v>3840</v>
      </c>
      <c r="K20" t="s">
        <v>3961</v>
      </c>
      <c r="N20" t="s">
        <v>3779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3846</v>
      </c>
      <c r="J21" s="11" t="s">
        <v>3845</v>
      </c>
      <c r="K21" t="s">
        <v>9</v>
      </c>
      <c r="N21" t="s">
        <v>4012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3934</v>
      </c>
      <c r="J22" s="11" t="s">
        <v>3936</v>
      </c>
      <c r="K22" t="s">
        <v>7</v>
      </c>
      <c r="N22" t="s">
        <v>3997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3935</v>
      </c>
      <c r="J23" s="11" t="s">
        <v>3937</v>
      </c>
      <c r="N23" t="s">
        <v>4031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3" t="s">
        <v>3944</v>
      </c>
      <c r="J24" s="11" t="s">
        <v>3945</v>
      </c>
      <c r="N24" t="s">
        <v>4030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" t="s">
        <v>3710</v>
      </c>
      <c r="J25" s="11" t="s">
        <v>3711</v>
      </c>
      <c r="N25" t="s">
        <v>3998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3" t="s">
        <v>3839</v>
      </c>
      <c r="J26" s="11" t="s">
        <v>3837</v>
      </c>
      <c r="N26" t="s">
        <v>3792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4041</v>
      </c>
      <c r="J27" s="11" t="s">
        <v>4042</v>
      </c>
      <c r="N27" t="s">
        <v>3781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3903</v>
      </c>
      <c r="J28" s="11" t="s">
        <v>3904</v>
      </c>
      <c r="N28" t="s">
        <v>3993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3891</v>
      </c>
      <c r="J29" s="11" t="s">
        <v>3892</v>
      </c>
      <c r="N29" t="s">
        <v>4032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3901</v>
      </c>
      <c r="J30" s="11" t="s">
        <v>3902</v>
      </c>
      <c r="N30" t="s">
        <v>3999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" t="s">
        <v>3708</v>
      </c>
      <c r="J31" s="11" t="s">
        <v>3709</v>
      </c>
      <c r="N31" t="s">
        <v>3793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3958</v>
      </c>
      <c r="J32" s="11" t="s">
        <v>3957</v>
      </c>
      <c r="N32" t="s">
        <v>4000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3" t="s">
        <v>3841</v>
      </c>
      <c r="J33" s="11" t="s">
        <v>3842</v>
      </c>
      <c r="N33" t="s">
        <v>4021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" t="s">
        <v>3702</v>
      </c>
      <c r="J34" s="11" t="s">
        <v>18</v>
      </c>
      <c r="N34" t="s">
        <v>3780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3712</v>
      </c>
      <c r="J35" s="11" t="s">
        <v>3712</v>
      </c>
      <c r="N35" t="s">
        <v>3776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4026</v>
      </c>
      <c r="J36" s="11" t="s">
        <v>4027</v>
      </c>
      <c r="N36" t="s">
        <v>4034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3" t="s">
        <v>3847</v>
      </c>
      <c r="J37" s="11" t="s">
        <v>3847</v>
      </c>
      <c r="N37" t="s">
        <v>4001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3713</v>
      </c>
      <c r="J38" s="11" t="s">
        <v>3714</v>
      </c>
      <c r="N38" t="s">
        <v>3775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3782</v>
      </c>
      <c r="J39" s="11" t="s">
        <v>3783</v>
      </c>
      <c r="N39" t="s">
        <v>3984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3967</v>
      </c>
      <c r="J40" s="11" t="s">
        <v>3968</v>
      </c>
      <c r="N40" t="s">
        <v>3794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3715</v>
      </c>
      <c r="J41" s="11" t="s">
        <v>3716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3717</v>
      </c>
      <c r="J42" s="11" t="s">
        <v>3718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" t="s">
        <v>3905</v>
      </c>
      <c r="J43" s="11" t="s">
        <v>3906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" t="s">
        <v>3907</v>
      </c>
      <c r="J44" s="11" t="s">
        <v>3908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3719</v>
      </c>
      <c r="J45" s="11" t="s">
        <v>3720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3" t="s">
        <v>3854</v>
      </c>
      <c r="J46" s="11" t="s">
        <v>3854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3" t="s">
        <v>3853</v>
      </c>
      <c r="J47" s="11" t="s">
        <v>3852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3" t="s">
        <v>3851</v>
      </c>
      <c r="J48" s="11" t="s">
        <v>3850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3721</v>
      </c>
      <c r="J49" s="11" t="s">
        <v>3722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3946</v>
      </c>
      <c r="J50" s="11" t="s">
        <v>3947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3974</v>
      </c>
      <c r="J51" s="11" t="s">
        <v>3975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3698</v>
      </c>
      <c r="J52" s="11" t="s">
        <v>14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3723</v>
      </c>
      <c r="J53" s="11" t="s">
        <v>3724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4022</v>
      </c>
      <c r="J54" s="11" t="s">
        <v>4023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3" t="s">
        <v>3879</v>
      </c>
      <c r="J55" s="11" t="s">
        <v>3880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3725</v>
      </c>
      <c r="J56" s="11" t="s">
        <v>3726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3774</v>
      </c>
      <c r="J57" s="11" t="s">
        <v>3771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3883</v>
      </c>
      <c r="J58" s="11" t="s">
        <v>3884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3940</v>
      </c>
      <c r="J59" s="11" t="s">
        <v>3941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3700</v>
      </c>
      <c r="J60" s="11" t="s">
        <v>16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4013</v>
      </c>
      <c r="J61" s="11" t="s">
        <v>4014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3727</v>
      </c>
      <c r="J62" s="11" t="s">
        <v>3727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3767</v>
      </c>
      <c r="J63" s="11" t="s">
        <v>3768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3769</v>
      </c>
      <c r="J64" s="11" t="s">
        <v>3770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3909</v>
      </c>
      <c r="J65" s="11" t="s">
        <v>3910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3728</v>
      </c>
      <c r="J66" s="11" t="s">
        <v>3729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3991</v>
      </c>
      <c r="J67" s="11" t="s">
        <v>3992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3697</v>
      </c>
      <c r="J68" s="11" t="s">
        <v>13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3911</v>
      </c>
      <c r="J69" s="11" t="s">
        <v>3912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3" t="s">
        <v>3893</v>
      </c>
      <c r="J70" s="11" t="s">
        <v>3855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3730</v>
      </c>
      <c r="J71" s="11" t="s">
        <v>3731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4015</v>
      </c>
      <c r="J72" s="11" t="s">
        <v>4016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3694</v>
      </c>
      <c r="J73" s="11" t="s">
        <v>10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3695</v>
      </c>
      <c r="J74" s="11" t="s">
        <v>11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4039</v>
      </c>
      <c r="J75" s="11" t="s">
        <v>4040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3976</v>
      </c>
      <c r="J76" s="11" t="s">
        <v>3977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4017</v>
      </c>
      <c r="J77" s="11" t="s">
        <v>4018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3696</v>
      </c>
      <c r="J78" s="11" t="s">
        <v>12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3765</v>
      </c>
      <c r="J79" s="11" t="s">
        <v>3969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3913</v>
      </c>
      <c r="J80" s="11" t="s">
        <v>3914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3972</v>
      </c>
      <c r="J81" s="11" t="s">
        <v>3973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" t="s">
        <v>3887</v>
      </c>
      <c r="J82" s="11" t="s">
        <v>3888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" t="s">
        <v>4037</v>
      </c>
      <c r="J83" s="11" t="s">
        <v>4038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3766</v>
      </c>
      <c r="J84" s="11" t="s">
        <v>3732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" t="s">
        <v>3948</v>
      </c>
      <c r="J85" s="11" t="s">
        <v>3949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3733</v>
      </c>
      <c r="J86" s="11" t="s">
        <v>3734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3" t="s">
        <v>3858</v>
      </c>
      <c r="J87" s="11" t="s">
        <v>3859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3" t="s">
        <v>3856</v>
      </c>
      <c r="J88" s="11" t="s">
        <v>3857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3" t="s">
        <v>3860</v>
      </c>
      <c r="J89" s="11" t="s">
        <v>3861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3986</v>
      </c>
      <c r="J90" s="11" t="s">
        <v>3987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3970</v>
      </c>
      <c r="J91" s="11" t="s">
        <v>3971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3889</v>
      </c>
      <c r="J92" s="11" t="s">
        <v>3890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3703</v>
      </c>
      <c r="J93" s="11" t="s">
        <v>19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3735</v>
      </c>
      <c r="J94" s="11" t="s">
        <v>3735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" t="s">
        <v>3978</v>
      </c>
      <c r="J95" s="11" t="s">
        <v>3979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3784</v>
      </c>
      <c r="J96" s="11" t="s">
        <v>3736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3989</v>
      </c>
      <c r="J97" s="11" t="s">
        <v>3990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" t="s">
        <v>3915</v>
      </c>
      <c r="J98" s="11" t="s">
        <v>3916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3917</v>
      </c>
      <c r="J99" s="11" t="s">
        <v>3918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3919</v>
      </c>
      <c r="J100" s="11" t="s">
        <v>3920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3862</v>
      </c>
      <c r="J101" s="11" t="s">
        <v>3863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3885</v>
      </c>
      <c r="J102" s="11" t="s">
        <v>3886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3864</v>
      </c>
      <c r="J103" s="11" t="s">
        <v>3865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3737</v>
      </c>
      <c r="J104" s="11" t="s">
        <v>3738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" t="s">
        <v>3921</v>
      </c>
      <c r="J105" s="11" t="s">
        <v>3922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3950</v>
      </c>
      <c r="J106" s="11" t="s">
        <v>3951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3739</v>
      </c>
      <c r="J107" s="11" t="s">
        <v>3740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3866</v>
      </c>
      <c r="J108" s="11" t="s">
        <v>3923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3772</v>
      </c>
      <c r="J109" s="11" t="s">
        <v>3773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3" t="s">
        <v>3867</v>
      </c>
      <c r="J110" s="11" t="s">
        <v>3868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3954</v>
      </c>
      <c r="J111" s="11" t="s">
        <v>3955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 t="s">
        <v>3869</v>
      </c>
      <c r="J112" s="11" t="s">
        <v>3870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3871</v>
      </c>
      <c r="J113" s="11" t="s">
        <v>3924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" t="s">
        <v>3699</v>
      </c>
      <c r="J114" s="11" t="s">
        <v>15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" t="s">
        <v>3741</v>
      </c>
      <c r="J115" s="11" t="s">
        <v>3742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3878</v>
      </c>
      <c r="J116" s="11" t="s">
        <v>3877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" t="s">
        <v>4024</v>
      </c>
      <c r="J117" s="11" t="s">
        <v>4025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3876</v>
      </c>
      <c r="J118" s="11" t="s">
        <v>3876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3925</v>
      </c>
      <c r="J119" s="11" t="s">
        <v>3926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3" t="s">
        <v>3927</v>
      </c>
      <c r="J120" s="11" t="s">
        <v>3928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3" t="s">
        <v>3952</v>
      </c>
      <c r="J121" s="11" t="s">
        <v>3953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3" t="s">
        <v>3963</v>
      </c>
      <c r="J122" s="11" t="s">
        <v>3964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3" t="s">
        <v>3872</v>
      </c>
      <c r="J123" s="11" t="s">
        <v>3873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3" t="s">
        <v>3874</v>
      </c>
      <c r="J124" s="11" t="s">
        <v>3875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3693</v>
      </c>
      <c r="J125" s="11" t="s">
        <v>3748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" t="s">
        <v>3701</v>
      </c>
      <c r="J126" s="11" t="s">
        <v>17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 s="11" t="s">
        <v>4035</v>
      </c>
      <c r="J127" s="11" t="s">
        <v>4036</v>
      </c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 s="11" t="s">
        <v>3988</v>
      </c>
      <c r="J128" s="11" t="s">
        <v>3929</v>
      </c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 s="11" t="s">
        <v>4019</v>
      </c>
      <c r="J129" s="11" t="s">
        <v>4020</v>
      </c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 s="11" t="s">
        <v>3965</v>
      </c>
      <c r="J130" s="11" t="s">
        <v>3966</v>
      </c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 s="11" t="s">
        <v>3743</v>
      </c>
      <c r="J131" s="11" t="s">
        <v>3744</v>
      </c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 s="113" t="s">
        <v>3881</v>
      </c>
      <c r="J132" s="11" t="s">
        <v>3882</v>
      </c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I4:J132">
    <sortCondition ref="I4:I13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2025-09-24T16:39:21Z</dcterms:modified>
</cp:coreProperties>
</file>