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TOMADA DE PREÇOS nº 005-2023 PAVIMENTAÇÃO OLIVIO BERTUOL E CLEMENTE\PLANILHA LICITACON GERAL\"/>
    </mc:Choice>
  </mc:AlternateContent>
  <xr:revisionPtr revIDLastSave="0" documentId="13_ncr:1_{F776C802-42C9-4651-99BA-B042B190F1F2}" xr6:coauthVersionLast="47" xr6:coauthVersionMax="47" xr10:uidLastSave="{00000000-0000-0000-0000-000000000000}"/>
  <bookViews>
    <workbookView xWindow="-120" yWindow="-120" windowWidth="20730" windowHeight="11160" tabRatio="816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3" l="1"/>
  <c r="K24" i="3"/>
  <c r="K23" i="3"/>
  <c r="K22" i="3"/>
  <c r="K28" i="3"/>
  <c r="K14" i="3"/>
  <c r="O14" i="3"/>
  <c r="Q14" i="3"/>
  <c r="K17" i="3"/>
  <c r="K15" i="3" l="1"/>
  <c r="K16" i="3"/>
  <c r="K18" i="3"/>
  <c r="K19" i="3"/>
  <c r="B19" i="3" s="1"/>
  <c r="K20" i="3"/>
  <c r="K21" i="3"/>
  <c r="B28" i="3"/>
  <c r="K29" i="3"/>
  <c r="B29" i="3" s="1"/>
  <c r="K30" i="3"/>
  <c r="B30" i="3" s="1"/>
  <c r="K31" i="3"/>
  <c r="B31" i="3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E12" i="6"/>
  <c r="H12" i="6" s="1"/>
  <c r="B14" i="3" l="1"/>
  <c r="B15" i="3" s="1"/>
  <c r="B16" i="3" s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B18" i="3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0" i="3" l="1"/>
  <c r="B21" i="3" s="1"/>
  <c r="E13" i="6"/>
  <c r="H13" i="6" s="1"/>
  <c r="O13" i="3"/>
  <c r="F2" i="8" l="1"/>
  <c r="E238" i="8" s="1"/>
  <c r="F13" i="6"/>
  <c r="D13" i="6"/>
  <c r="C13" i="6"/>
  <c r="A13" i="6"/>
  <c r="F12" i="6"/>
  <c r="D12" i="6"/>
  <c r="C12" i="6"/>
  <c r="A12" i="6"/>
  <c r="C13" i="2"/>
  <c r="Q12" i="3"/>
  <c r="O12" i="3"/>
  <c r="Q13" i="3"/>
  <c r="G13" i="2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<sst xmlns="http://schemas.openxmlformats.org/spreadsheetml/2006/main" count="15183" uniqueCount="4051">
  <si>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</si>
  <si>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</si>
  <si>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</si>
  <si>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</si>
  <si>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</si>
  <si>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</si>
  <si>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</si>
  <si>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</si>
  <si>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</si>
  <si>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</si>
  <si>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</si>
  <si>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</si>
  <si>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</si>
  <si>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</si>
  <si>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</si>
  <si>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</si>
  <si>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</si>
  <si>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</si>
  <si>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</si>
  <si>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</si>
  <si>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</si>
  <si>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</si>
  <si>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</si>
  <si>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</si>
  <si>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</si>
  <si>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</si>
  <si>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</si>
  <si>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</si>
  <si>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</si>
  <si>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</si>
  <si>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</si>
  <si>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</si>
  <si>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</si>
  <si>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</si>
  <si>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</si>
  <si>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</si>
  <si>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</si>
  <si>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</si>
  <si>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</si>
  <si>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</si>
  <si>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</si>
  <si>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</si>
  <si>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</si>
  <si>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</si>
  <si>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</si>
  <si>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</si>
  <si>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</si>
  <si>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</si>
  <si>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</si>
  <si>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</si>
  <si>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</si>
  <si>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</si>
  <si>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</si>
  <si>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</si>
  <si>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</si>
  <si>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</si>
  <si>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</si>
  <si>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</si>
  <si>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</si>
  <si>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</si>
  <si>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</si>
  <si>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</si>
  <si>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</si>
  <si>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</si>
  <si>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</si>
  <si>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</si>
  <si>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</si>
  <si>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</si>
  <si>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</si>
  <si>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</si>
  <si>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</si>
  <si>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</si>
  <si>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</si>
  <si>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</si>
  <si>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</si>
  <si>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</si>
  <si>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</si>
  <si>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</si>
  <si>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</si>
  <si>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</si>
  <si>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</si>
  <si>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</si>
  <si>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</si>
  <si>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</si>
  <si>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</si>
  <si>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</si>
  <si>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</si>
  <si>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</si>
  <si>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</si>
  <si>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</si>
  <si>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</si>
  <si>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</si>
  <si>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</si>
  <si>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</si>
  <si>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</si>
  <si>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</si>
  <si>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</si>
  <si>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</si>
  <si>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</si>
  <si>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</si>
  <si>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</si>
  <si>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</si>
  <si>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</si>
  <si>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</si>
  <si>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</si>
  <si>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</si>
  <si>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</si>
  <si>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</si>
  <si>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</si>
  <si>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</si>
  <si>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</si>
  <si>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</si>
  <si>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</si>
  <si>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</si>
  <si>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</si>
  <si>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</si>
  <si>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</si>
  <si>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</si>
  <si>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</si>
  <si>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</si>
  <si>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</si>
  <si>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</si>
  <si>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</si>
  <si>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</si>
  <si>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</si>
  <si>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</si>
  <si>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</si>
  <si>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</si>
  <si>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</si>
  <si>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</si>
  <si>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</si>
  <si>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</si>
  <si>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</si>
  <si>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</si>
  <si>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</si>
  <si>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</si>
  <si>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</si>
  <si>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</si>
  <si>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</si>
  <si>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</si>
  <si>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</si>
  <si>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</si>
  <si>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</si>
  <si>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</si>
  <si>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</si>
  <si>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</si>
  <si>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</si>
  <si>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</si>
  <si>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</si>
  <si>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</si>
  <si>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</si>
  <si>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</si>
  <si>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</si>
  <si>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</si>
  <si>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</si>
  <si>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</si>
  <si>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</si>
  <si>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</si>
  <si>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</si>
  <si>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</si>
  <si>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</si>
  <si>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</si>
  <si>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</si>
  <si>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</si>
  <si>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</si>
  <si>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</si>
  <si>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</si>
  <si>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</si>
  <si>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</si>
  <si>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</si>
  <si>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</si>
  <si>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</si>
  <si>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</si>
  <si>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</si>
  <si>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</si>
  <si>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</si>
  <si>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</si>
  <si>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</si>
  <si>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</si>
  <si>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</si>
  <si>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</si>
  <si>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</si>
  <si>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</si>
  <si>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</si>
  <si>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</si>
  <si>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</si>
  <si>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</si>
  <si>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</si>
  <si>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</si>
  <si>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</si>
  <si>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</si>
  <si>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</si>
  <si>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</si>
  <si>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</si>
  <si>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</si>
  <si>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</si>
  <si>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</si>
  <si>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</si>
  <si>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</si>
  <si>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</si>
  <si>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</si>
  <si>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</si>
  <si>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</si>
  <si>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</si>
  <si>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</si>
  <si>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</si>
  <si>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</si>
  <si>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</si>
  <si>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</si>
  <si>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</si>
  <si>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</si>
  <si>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</si>
  <si>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</si>
  <si>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</si>
  <si>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</si>
  <si>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</si>
  <si>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</si>
  <si>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</si>
  <si>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</si>
  <si>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</si>
  <si>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</si>
  <si>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</si>
  <si>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</si>
  <si>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</si>
  <si>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</si>
  <si>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</si>
  <si>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</si>
  <si>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</si>
  <si>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</si>
  <si>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</si>
  <si>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</si>
  <si>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</si>
  <si>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</si>
  <si>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</si>
  <si>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</si>
  <si>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</si>
  <si>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</si>
  <si>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</si>
  <si>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</si>
  <si>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</si>
  <si>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</si>
  <si>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</si>
  <si>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</si>
  <si>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</si>
  <si>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</si>
  <si>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</si>
  <si>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</si>
  <si>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</si>
  <si>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</si>
  <si>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</si>
  <si>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</si>
  <si>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</si>
  <si>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</si>
  <si>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</si>
  <si>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</si>
  <si>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</si>
  <si>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</si>
  <si>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</si>
  <si>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</si>
  <si>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</si>
  <si>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</si>
  <si>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</si>
  <si>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</si>
  <si>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</si>
  <si>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</si>
  <si>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</si>
  <si>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</si>
  <si>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</si>
  <si>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</si>
  <si>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</si>
  <si>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</si>
  <si>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</si>
  <si>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</si>
  <si>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</si>
  <si>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</si>
  <si>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</si>
  <si>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</si>
  <si>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</si>
  <si>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</si>
  <si>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</si>
  <si>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</si>
  <si>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</si>
  <si>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</si>
  <si>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</si>
  <si>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</si>
  <si>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</si>
  <si>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</si>
  <si>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</si>
  <si>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</si>
  <si>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</si>
  <si>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</si>
  <si>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</si>
  <si>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</si>
  <si>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</si>
  <si>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</si>
  <si>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</si>
  <si>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</si>
  <si>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</si>
  <si>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</si>
  <si>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</si>
  <si>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</si>
  <si>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</si>
  <si>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</si>
  <si>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</si>
  <si>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</si>
  <si>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</si>
  <si>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</si>
  <si>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</si>
  <si>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</si>
  <si>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</si>
  <si>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</si>
  <si>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</si>
  <si>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</si>
  <si>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</si>
  <si>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</si>
  <si>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</si>
  <si>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</si>
  <si>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</si>
  <si>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</si>
  <si>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</si>
  <si>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</si>
  <si>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</si>
  <si>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</si>
  <si>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</si>
  <si>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</si>
  <si>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</si>
  <si>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</si>
  <si>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</si>
  <si>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</si>
  <si>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</si>
  <si>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</si>
  <si>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</si>
  <si>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</si>
  <si>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</si>
  <si>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</si>
  <si>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</si>
  <si>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</si>
  <si>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</si>
  <si>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</si>
  <si>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</si>
  <si>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</si>
  <si>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</si>
  <si>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</si>
  <si>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</si>
  <si>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</si>
  <si>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</si>
  <si>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</si>
  <si>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</si>
  <si>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</si>
  <si>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</si>
  <si>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</si>
  <si>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</si>
  <si>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</si>
  <si>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</si>
  <si>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</si>
  <si>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</si>
  <si>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</si>
  <si>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</si>
  <si>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</si>
  <si>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</si>
  <si>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</si>
  <si>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</si>
  <si>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</si>
  <si>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</si>
  <si>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</si>
  <si>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</si>
  <si>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</si>
  <si>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</si>
  <si>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</si>
  <si>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</si>
  <si>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</si>
  <si>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</si>
  <si>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</si>
  <si>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</si>
  <si>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</si>
  <si>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</si>
  <si>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</si>
  <si>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</si>
  <si>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</si>
  <si>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</si>
  <si>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</si>
  <si>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</si>
  <si>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</si>
  <si>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</si>
  <si>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</si>
  <si>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</si>
  <si>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</si>
  <si>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</si>
  <si>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</si>
  <si>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</si>
  <si>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</si>
  <si>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</si>
  <si>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</si>
  <si>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</si>
  <si>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</si>
  <si>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</si>
  <si>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</si>
  <si>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</si>
  <si>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</si>
  <si>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</si>
  <si>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</si>
  <si>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</si>
  <si>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</si>
  <si>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</si>
  <si>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</si>
  <si>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</si>
  <si>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</si>
  <si>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</si>
  <si>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</si>
  <si>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</si>
  <si>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</si>
  <si>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</si>
  <si>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</si>
  <si>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</si>
  <si>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</si>
  <si>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</si>
  <si>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</si>
  <si>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</si>
  <si>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</si>
  <si>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</si>
  <si>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</si>
  <si>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</si>
  <si>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</si>
  <si>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</si>
  <si>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</si>
  <si>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</si>
  <si>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</si>
  <si>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</si>
  <si>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</si>
  <si>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</si>
  <si>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</si>
  <si>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</si>
  <si>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</si>
  <si>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</si>
  <si>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</si>
  <si>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</si>
  <si>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</si>
  <si>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</si>
  <si>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</si>
  <si>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</si>
  <si>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</si>
  <si>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</si>
  <si>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</si>
  <si>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</si>
  <si>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</si>
  <si>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</si>
  <si>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</si>
  <si>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</si>
  <si>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</si>
  <si>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</si>
  <si>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</si>
  <si>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</si>
  <si>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</si>
  <si>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</si>
  <si>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</si>
  <si>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</si>
  <si>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</si>
  <si>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</si>
  <si>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</si>
  <si>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</si>
  <si>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</si>
  <si>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</si>
  <si>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</si>
  <si>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</si>
  <si>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</si>
  <si>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</si>
  <si>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</si>
  <si>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</si>
  <si>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</si>
  <si>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</si>
  <si>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</si>
  <si>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</si>
  <si>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</si>
  <si>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</si>
  <si>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</si>
  <si>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</si>
  <si>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</si>
  <si>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</si>
  <si>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</si>
  <si>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</si>
  <si>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</si>
  <si>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</si>
  <si>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</si>
  <si>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</si>
  <si>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</si>
  <si>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</si>
  <si>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</si>
  <si>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</si>
  <si>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</si>
  <si>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</si>
  <si>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</si>
  <si>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</si>
  <si>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</si>
  <si>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</si>
  <si>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</si>
  <si>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</si>
  <si>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</si>
  <si>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</si>
  <si>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</si>
  <si>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</si>
  <si>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</si>
  <si>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</si>
  <si>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</si>
  <si>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</si>
  <si>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</si>
  <si>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</si>
  <si>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</si>
  <si>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</si>
  <si>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</si>
  <si>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</si>
  <si>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</si>
  <si>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</si>
  <si>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</si>
  <si>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</si>
  <si>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</si>
  <si>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</si>
  <si>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</si>
  <si>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</si>
  <si>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</si>
  <si>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</si>
  <si>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</si>
  <si>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</si>
  <si>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</si>
  <si>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</si>
  <si>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</si>
  <si>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</si>
  <si>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</si>
  <si>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</si>
  <si>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</si>
  <si>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</si>
  <si>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</si>
  <si>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</si>
  <si>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</si>
  <si>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</si>
  <si>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</si>
  <si>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</si>
  <si>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</si>
  <si>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</si>
  <si>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</si>
  <si>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</si>
  <si>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</si>
  <si>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</si>
  <si>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</si>
  <si>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</si>
  <si>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</si>
  <si>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</si>
  <si>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</si>
  <si>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</si>
  <si>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</si>
  <si>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</si>
  <si>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</si>
  <si>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</si>
  <si>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</si>
  <si>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</si>
  <si>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</si>
  <si>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</si>
  <si>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</si>
  <si>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</si>
  <si>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</si>
  <si>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</si>
  <si>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</si>
  <si>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</si>
  <si>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</si>
  <si>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</si>
  <si>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</si>
  <si>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</si>
  <si>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</si>
  <si>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</si>
  <si>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</si>
  <si>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</si>
  <si>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</si>
  <si>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</si>
  <si>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</si>
  <si>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</si>
  <si>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</si>
  <si>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</si>
  <si>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</si>
  <si>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</si>
  <si>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</si>
  <si>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</si>
  <si>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</si>
  <si>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</si>
  <si>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</si>
  <si>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</si>
  <si>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</si>
  <si>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</si>
  <si>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</si>
  <si>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</si>
  <si>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</si>
  <si>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</si>
  <si>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</si>
  <si>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</si>
  <si>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</si>
  <si>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</si>
  <si>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</si>
  <si>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</si>
  <si>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</si>
  <si>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</si>
  <si>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</si>
  <si>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</si>
  <si>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</si>
  <si>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</si>
  <si>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</si>
  <si>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</si>
  <si>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</si>
  <si>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</si>
  <si>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</si>
  <si>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</si>
  <si>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</si>
  <si>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</si>
  <si>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</si>
  <si>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</si>
  <si>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</si>
  <si>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</si>
  <si>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</si>
  <si>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</si>
  <si>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</si>
  <si>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</si>
  <si>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</si>
  <si>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</si>
  <si>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</si>
  <si>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</si>
  <si>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</si>
  <si>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</si>
  <si>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</si>
  <si>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</si>
  <si>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</si>
  <si>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</si>
  <si>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</si>
  <si>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</si>
  <si>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</si>
  <si>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</si>
  <si>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</si>
  <si>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</si>
  <si>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</si>
  <si>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</si>
  <si>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</si>
  <si>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</si>
  <si>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</si>
  <si>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</si>
  <si>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</si>
  <si>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</si>
  <si>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</si>
  <si>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</si>
  <si>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</si>
  <si>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</si>
  <si>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</si>
  <si>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</si>
  <si>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</si>
  <si>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</si>
  <si>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</si>
  <si>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</si>
  <si>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</si>
  <si>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</si>
  <si>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</si>
  <si>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</si>
  <si>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</si>
  <si>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</si>
  <si>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</si>
  <si>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</si>
  <si>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</si>
  <si>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</si>
  <si>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</si>
  <si>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</si>
  <si>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</si>
  <si>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</si>
  <si>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</si>
  <si>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</si>
  <si>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</si>
  <si>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</si>
  <si>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</si>
  <si>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</si>
  <si>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</si>
  <si>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</si>
  <si>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</si>
  <si>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</si>
  <si>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</si>
  <si>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</si>
  <si>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</si>
  <si>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</si>
  <si>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</si>
  <si>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</si>
  <si>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</si>
  <si>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</si>
  <si>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</si>
  <si>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</si>
  <si>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</si>
  <si>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</si>
  <si>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</si>
  <si>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</si>
  <si>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</si>
  <si>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</si>
  <si>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</si>
  <si>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</si>
  <si>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</si>
  <si>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</si>
  <si>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</si>
  <si>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</si>
  <si>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</si>
  <si>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</si>
  <si>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</si>
  <si>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</si>
  <si>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</si>
  <si>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</si>
  <si>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</si>
  <si>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</si>
  <si>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</si>
  <si>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</si>
  <si>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</si>
  <si>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</si>
  <si>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</si>
  <si>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</si>
  <si>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</si>
  <si>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</si>
  <si>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</si>
  <si>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</si>
  <si>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</si>
  <si>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</si>
  <si>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</si>
  <si>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</si>
  <si>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</si>
  <si>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</si>
  <si>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</si>
  <si>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</si>
  <si>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</si>
  <si>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</si>
  <si>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</si>
  <si>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</si>
  <si>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</si>
  <si>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</si>
  <si>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</si>
  <si>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</si>
  <si>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</si>
  <si>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</si>
  <si>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</si>
  <si>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</si>
  <si>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</si>
  <si>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</si>
  <si>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</si>
  <si>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</si>
  <si>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</si>
  <si>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</si>
  <si>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</si>
  <si>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</si>
  <si>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</si>
  <si>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</si>
  <si>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</si>
  <si>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</si>
  <si>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</si>
  <si>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</si>
  <si>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</si>
  <si>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</si>
  <si>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</si>
  <si>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</si>
  <si>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</si>
  <si>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</si>
  <si>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</si>
  <si>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</si>
  <si>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</si>
  <si>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</si>
  <si>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</si>
  <si>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</si>
  <si>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</si>
  <si>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</si>
  <si>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</si>
  <si>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</si>
  <si>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</si>
  <si>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</si>
  <si>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</si>
  <si>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</si>
  <si>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</si>
  <si>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</si>
  <si>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</si>
  <si>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</si>
  <si>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</si>
  <si>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</si>
  <si>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</si>
  <si>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</si>
  <si>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</si>
  <si>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</si>
  <si>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</si>
  <si>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</si>
  <si>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</si>
  <si>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</si>
  <si>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</si>
  <si>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</si>
  <si>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</si>
  <si>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</si>
  <si>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</si>
  <si>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</si>
  <si>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</si>
  <si>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</si>
  <si>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</si>
  <si>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</si>
  <si>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</si>
  <si>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</si>
  <si>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</si>
  <si>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</si>
  <si>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</si>
  <si>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</si>
  <si>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</si>
  <si>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</si>
  <si>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</si>
  <si>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</si>
  <si>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</si>
  <si>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</si>
  <si>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</si>
  <si>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</si>
  <si>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</si>
  <si>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</si>
  <si>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</si>
  <si>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</si>
  <si>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</si>
  <si>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</si>
  <si>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</si>
  <si>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</si>
  <si>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</si>
  <si>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</si>
  <si>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</si>
  <si>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</si>
  <si>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</si>
  <si>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</si>
  <si>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</si>
  <si>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</si>
  <si>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</si>
  <si>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</si>
  <si>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</si>
  <si>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</si>
  <si>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</si>
  <si>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</si>
  <si>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</si>
  <si>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</si>
  <si>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</si>
  <si>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</si>
  <si>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</si>
  <si>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</si>
  <si>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</si>
  <si>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</si>
  <si>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</si>
  <si>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</si>
  <si>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</si>
  <si>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</si>
  <si>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</si>
  <si>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</si>
  <si>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</si>
  <si>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</si>
  <si>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</si>
  <si>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</si>
  <si>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</si>
  <si>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</si>
  <si>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</si>
  <si>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</si>
  <si>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</si>
  <si>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</si>
  <si>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</si>
  <si>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</si>
  <si>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</si>
  <si>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</si>
  <si>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</si>
  <si>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</si>
  <si>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</si>
  <si>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</si>
  <si>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</si>
  <si>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</si>
  <si>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</si>
  <si>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</si>
  <si>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</si>
  <si>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</si>
  <si>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</si>
  <si>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</si>
  <si>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</si>
  <si>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</si>
  <si>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</si>
  <si>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</si>
  <si>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</si>
  <si>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</si>
  <si>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</si>
  <si>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</si>
  <si>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</si>
  <si>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</si>
  <si>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</si>
  <si>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</si>
  <si>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</si>
  <si>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</si>
  <si>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</si>
  <si>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</si>
  <si>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</si>
  <si>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</si>
  <si>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</si>
  <si>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</si>
  <si>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</si>
  <si>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</si>
  <si>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</si>
  <si>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</si>
  <si>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</si>
  <si>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</si>
  <si>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</si>
  <si>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</si>
  <si>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</si>
  <si>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</si>
  <si>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</si>
  <si>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</si>
  <si>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</si>
  <si>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</si>
  <si>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</si>
  <si>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</si>
  <si>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</si>
  <si>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</si>
  <si>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</si>
  <si>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</si>
  <si>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</si>
  <si>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</si>
  <si>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</si>
  <si>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</si>
  <si>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</si>
  <si>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</si>
  <si>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</si>
  <si>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</si>
  <si>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</si>
  <si>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</si>
  <si>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</si>
  <si>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</si>
  <si>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</si>
  <si>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</si>
  <si>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</si>
  <si>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</si>
  <si>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</si>
  <si>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</si>
  <si>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</si>
  <si>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</si>
  <si>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</si>
  <si>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</si>
  <si>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</si>
  <si>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</si>
  <si>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</si>
  <si>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</si>
  <si>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</si>
  <si>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</si>
  <si>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</si>
  <si>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</si>
  <si>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</si>
  <si>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</si>
  <si>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</si>
  <si>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</si>
  <si>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</si>
  <si>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</si>
  <si>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</si>
  <si>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</si>
  <si>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</si>
  <si>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</si>
  <si>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</si>
  <si>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</si>
  <si>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</si>
  <si>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</si>
  <si>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</si>
  <si>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</si>
  <si>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</si>
  <si>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</si>
  <si>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</si>
  <si>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</si>
  <si>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</si>
  <si>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</si>
  <si>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</si>
  <si>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</si>
  <si>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</si>
  <si>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</si>
  <si>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</si>
  <si>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</si>
  <si>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</si>
  <si>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</si>
  <si>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</si>
  <si>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</si>
  <si>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</si>
  <si>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</si>
  <si>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</si>
  <si>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</si>
  <si>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</si>
  <si>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</si>
  <si>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</si>
  <si>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</si>
  <si>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</si>
  <si>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</si>
  <si>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</si>
  <si>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</si>
  <si>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</si>
  <si>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</si>
  <si>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</si>
  <si>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</si>
  <si>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</si>
  <si>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</si>
  <si>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</si>
  <si>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</si>
  <si>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</si>
  <si>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</si>
  <si>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</si>
  <si>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</si>
  <si>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</si>
  <si>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</si>
  <si>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</si>
  <si>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</si>
  <si>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</si>
  <si>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</si>
  <si>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</si>
  <si>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</si>
  <si>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</si>
  <si>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</si>
  <si>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</si>
  <si>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</si>
  <si>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</si>
  <si>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</si>
  <si>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</si>
  <si>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</si>
  <si>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</si>
  <si>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</si>
  <si>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</si>
  <si>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</si>
  <si>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</si>
  <si>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</si>
  <si>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</si>
  <si>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</si>
  <si>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</si>
  <si>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</si>
  <si>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</si>
  <si>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</si>
  <si>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</si>
  <si>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</si>
  <si>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</si>
  <si>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</si>
  <si>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</si>
  <si>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</si>
  <si>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</si>
  <si>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</si>
  <si>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</si>
  <si>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</si>
  <si>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</si>
  <si>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</si>
  <si>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</si>
  <si>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</si>
  <si>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</si>
  <si>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</si>
  <si>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</si>
  <si>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</si>
  <si>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</si>
  <si>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</si>
  <si>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</si>
  <si>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</si>
  <si>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</si>
  <si>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</si>
  <si>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</si>
  <si>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</si>
  <si>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</si>
  <si>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</si>
  <si>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</si>
  <si>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</si>
  <si>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</si>
  <si>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</si>
  <si>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</si>
  <si>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</si>
  <si>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</si>
  <si>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</si>
  <si>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</si>
  <si>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</si>
  <si>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</si>
  <si>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</si>
  <si>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</si>
  <si>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</si>
  <si>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</si>
  <si>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</si>
  <si>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</si>
  <si>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</si>
  <si>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</si>
  <si>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</si>
  <si>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</si>
  <si>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</si>
  <si>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</si>
  <si>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</si>
  <si>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</si>
  <si>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</si>
  <si>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</si>
  <si>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</si>
  <si>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</si>
  <si>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</si>
  <si>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</si>
  <si>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</si>
  <si>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</si>
  <si>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</si>
  <si>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</si>
  <si>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</si>
  <si>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</si>
  <si>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</si>
  <si>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</si>
  <si>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</si>
  <si>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</si>
  <si>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</si>
  <si>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</si>
  <si>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</si>
  <si>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</si>
  <si>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</si>
  <si>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</si>
  <si>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</si>
  <si>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</si>
  <si>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</si>
  <si>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</si>
  <si>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</si>
  <si>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</si>
  <si>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</si>
  <si>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</si>
  <si>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</si>
  <si>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</si>
  <si>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</si>
  <si>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</si>
  <si>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</si>
  <si>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</si>
  <si>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</si>
  <si>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</si>
  <si>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</si>
  <si>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</si>
  <si>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</si>
  <si>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</si>
  <si>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</si>
  <si>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</si>
  <si>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</si>
  <si>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</si>
  <si>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</si>
  <si>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</si>
  <si>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</si>
  <si>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</si>
  <si>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</si>
  <si>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</si>
  <si>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</si>
  <si>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</si>
  <si>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</si>
  <si>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</si>
  <si>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</si>
  <si>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</si>
  <si>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</si>
  <si>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</si>
  <si>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</si>
  <si>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</si>
  <si>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</si>
  <si>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</si>
  <si>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</si>
  <si>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</si>
  <si>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</si>
  <si>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</si>
  <si>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</si>
  <si>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</si>
  <si>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</si>
  <si>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</si>
  <si>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</si>
  <si>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</si>
  <si>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</si>
  <si>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</si>
  <si>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</si>
  <si>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</si>
  <si>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</si>
  <si>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</si>
  <si>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</si>
  <si>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</si>
  <si>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</si>
  <si>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</si>
  <si>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</si>
  <si>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</si>
  <si>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</si>
  <si>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</si>
  <si>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</si>
  <si>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</si>
  <si>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</si>
  <si>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</si>
  <si>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</si>
  <si>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</si>
  <si>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</si>
  <si>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</si>
  <si>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</si>
  <si>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</si>
  <si>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</si>
  <si>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</si>
  <si>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</si>
  <si>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</si>
  <si>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</si>
  <si>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</si>
  <si>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</si>
  <si>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</si>
  <si>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</si>
  <si>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</si>
  <si>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</si>
  <si>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</si>
  <si>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</si>
  <si>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</si>
  <si>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</si>
  <si>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</si>
  <si>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</si>
  <si>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</si>
  <si>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</si>
  <si>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</si>
  <si>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</si>
  <si>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</si>
  <si>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</si>
  <si>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</si>
  <si>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</si>
  <si>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</si>
  <si>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</si>
  <si>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</si>
  <si>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</si>
  <si>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</si>
  <si>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</si>
  <si>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</si>
  <si>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</si>
  <si>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</si>
  <si>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</si>
  <si>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</si>
  <si>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</si>
  <si>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</si>
  <si>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</si>
  <si>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</si>
  <si>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</si>
  <si>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</si>
  <si>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</si>
  <si>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</si>
  <si>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</si>
  <si>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</si>
  <si>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</si>
  <si>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</si>
  <si>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</si>
  <si>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</si>
  <si>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</si>
  <si>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</si>
  <si>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</si>
  <si>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</si>
  <si>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</si>
  <si>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</si>
  <si>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</si>
  <si>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</si>
  <si>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</si>
  <si>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</si>
  <si>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</si>
  <si>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</si>
  <si>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</si>
  <si>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</si>
  <si>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</si>
  <si>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</si>
  <si>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</si>
  <si>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</si>
  <si>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</si>
  <si>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</si>
  <si>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</si>
  <si>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</si>
  <si>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</si>
  <si>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</si>
  <si>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</si>
  <si>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</si>
  <si>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</si>
  <si>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</si>
  <si>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</si>
  <si>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</si>
  <si>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</si>
  <si>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</si>
  <si>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</si>
  <si>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</si>
  <si>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</si>
  <si>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</si>
  <si>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</si>
  <si>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</si>
  <si>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</si>
  <si>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</si>
  <si>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</si>
  <si>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</si>
  <si>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</si>
  <si>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</si>
  <si>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</si>
  <si>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</si>
  <si>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</si>
  <si>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</si>
  <si>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</si>
  <si>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</si>
  <si>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</si>
  <si>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</si>
  <si>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</si>
  <si>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</si>
  <si>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</si>
  <si>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</si>
  <si>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</si>
  <si>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</si>
  <si>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</si>
  <si>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</si>
  <si>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</si>
  <si>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</si>
  <si>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</si>
  <si>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</si>
  <si>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</si>
  <si>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</si>
  <si>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</si>
  <si>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</si>
  <si>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</si>
  <si>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</si>
  <si>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</si>
  <si>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</si>
  <si>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</si>
  <si>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</si>
  <si>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</si>
  <si>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</si>
  <si>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</si>
  <si>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</si>
  <si>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</si>
  <si>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</si>
  <si>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</si>
  <si>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</si>
  <si>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</si>
  <si>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</si>
  <si>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</si>
  <si>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</si>
  <si>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</si>
  <si>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</si>
  <si>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</si>
  <si>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</si>
  <si>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</si>
  <si>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</si>
  <si>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</si>
  <si>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</si>
  <si>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</si>
  <si>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</si>
  <si>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</si>
  <si>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</si>
  <si>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</si>
  <si>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</si>
  <si>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</si>
  <si>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</si>
  <si>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</si>
  <si>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</si>
  <si>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</si>
  <si>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</si>
  <si>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</si>
  <si>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</si>
  <si>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</si>
  <si>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</si>
  <si>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</si>
  <si>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</si>
  <si>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</si>
  <si>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</si>
  <si>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</si>
  <si>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</si>
  <si>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</si>
  <si>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</si>
  <si>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</si>
  <si>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</si>
  <si>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</si>
  <si>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</si>
  <si>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</si>
  <si>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</si>
  <si>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</si>
  <si>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</si>
  <si>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</si>
  <si>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</si>
  <si>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</si>
  <si>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</si>
  <si>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</si>
  <si>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</si>
  <si>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</si>
  <si>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</si>
  <si>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</si>
  <si>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</si>
  <si>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</si>
  <si>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</si>
  <si>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</si>
  <si>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</si>
  <si>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</si>
  <si>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</si>
  <si>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</si>
  <si>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</si>
  <si>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</si>
  <si>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</si>
  <si>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</si>
  <si>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</si>
  <si>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</si>
  <si>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</si>
  <si>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</si>
  <si>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</si>
  <si>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</si>
  <si>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</si>
  <si>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</si>
  <si>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</si>
  <si>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</si>
  <si>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</si>
  <si>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</si>
  <si>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</si>
  <si>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</si>
  <si>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</si>
  <si>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</si>
  <si>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</si>
  <si>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</si>
  <si>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</si>
  <si>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</si>
  <si>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</si>
  <si>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</si>
  <si>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</si>
  <si>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</si>
  <si>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</si>
  <si>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</si>
  <si>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</si>
  <si>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</si>
  <si>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</si>
  <si>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</si>
  <si>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</si>
  <si>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</si>
  <si>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</si>
  <si>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</si>
  <si>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</si>
  <si>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</si>
  <si>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</si>
  <si>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</si>
  <si>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</si>
  <si>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</si>
  <si>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</si>
  <si>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</si>
  <si>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</si>
  <si>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</si>
  <si>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</si>
  <si>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</si>
  <si>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</si>
  <si>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</si>
  <si>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</si>
  <si>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</si>
  <si>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</si>
  <si>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</si>
  <si>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</si>
  <si>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</si>
  <si>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</si>
  <si>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</si>
  <si>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</si>
  <si>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</si>
  <si>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</si>
  <si>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</si>
  <si>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</si>
  <si>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</si>
  <si>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</si>
  <si>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</si>
  <si>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</si>
  <si>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</si>
  <si>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</si>
  <si>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</si>
  <si>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</si>
  <si>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</si>
  <si>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</si>
  <si>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</si>
  <si>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</si>
  <si>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</si>
  <si>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</si>
  <si>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</si>
  <si>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</si>
  <si>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</si>
  <si>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</si>
  <si>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</si>
  <si>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</si>
  <si>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</si>
  <si>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</si>
  <si>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</si>
  <si>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</si>
  <si>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</si>
  <si>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</si>
  <si>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</si>
  <si>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</si>
  <si>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</si>
  <si>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</si>
  <si>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</si>
  <si>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</si>
  <si>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</si>
  <si>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</si>
  <si>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</si>
  <si>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</si>
  <si>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</si>
  <si>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</si>
  <si>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</si>
  <si>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</si>
  <si>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</si>
  <si>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</si>
  <si>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</si>
  <si>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</si>
  <si>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</si>
  <si>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</si>
  <si>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</si>
  <si>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</si>
  <si>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</si>
  <si>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</si>
  <si>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</si>
  <si>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</si>
  <si>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</si>
  <si>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</si>
  <si>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</si>
  <si>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</si>
  <si>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</si>
  <si>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</si>
  <si>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</si>
  <si>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</si>
  <si>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</si>
  <si>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</si>
  <si>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</si>
  <si>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</si>
  <si>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</si>
  <si>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</si>
  <si>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</si>
  <si>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</si>
  <si>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</si>
  <si>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</si>
  <si>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</si>
  <si>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</si>
  <si>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</si>
  <si>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</si>
  <si>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</si>
  <si>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</si>
  <si>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</si>
  <si>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</si>
  <si>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</si>
  <si>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</si>
  <si>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</si>
  <si>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</si>
  <si>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</si>
  <si>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</si>
  <si>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</si>
  <si>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</si>
  <si>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</si>
  <si>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</si>
  <si>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</si>
  <si>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</si>
  <si>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</si>
  <si>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</si>
  <si>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</si>
  <si>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</si>
  <si>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</si>
  <si>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</si>
  <si>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</si>
  <si>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</si>
  <si>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</si>
  <si>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</si>
  <si>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</si>
  <si>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</si>
  <si>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</si>
  <si>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</si>
  <si>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</si>
  <si>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</si>
  <si>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</si>
  <si>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</si>
  <si>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</si>
  <si>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</si>
  <si>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</si>
  <si>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</si>
  <si>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</si>
  <si>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</si>
  <si>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</si>
  <si>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</si>
  <si>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</si>
  <si>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</si>
  <si>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</si>
  <si>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</si>
  <si>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</si>
  <si>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</si>
  <si>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</si>
  <si>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</si>
  <si>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</si>
  <si>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</si>
  <si>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</si>
  <si>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</si>
  <si>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</si>
  <si>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</si>
  <si>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</si>
  <si>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</si>
  <si>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</si>
  <si>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</si>
  <si>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</si>
  <si>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</si>
  <si>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</si>
  <si>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</si>
  <si>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</si>
  <si>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</si>
  <si>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</si>
  <si>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</si>
  <si>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</si>
  <si>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</si>
  <si>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</si>
  <si>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</si>
  <si>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</si>
  <si>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</si>
  <si>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</si>
  <si>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</si>
  <si>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</si>
  <si>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</si>
  <si>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</si>
  <si>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</si>
  <si>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</si>
  <si>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</si>
  <si>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</si>
  <si>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</si>
  <si>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</si>
  <si>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</si>
  <si>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</si>
  <si>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</si>
  <si>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</si>
  <si>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</si>
  <si>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</si>
  <si>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</si>
  <si>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</si>
  <si>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</si>
  <si>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</si>
  <si>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</si>
  <si>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</si>
  <si>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</si>
  <si>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</si>
  <si>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</si>
  <si>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</si>
  <si>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</si>
  <si>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</si>
  <si>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</si>
  <si>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</si>
  <si>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</si>
  <si>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</si>
  <si>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</si>
  <si>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</si>
  <si>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</si>
  <si>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</si>
  <si>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</si>
  <si>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</si>
  <si>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</si>
  <si>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</si>
  <si>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</si>
  <si>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</si>
  <si>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</si>
  <si>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</si>
  <si>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</si>
  <si>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</si>
  <si>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</si>
  <si>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</si>
  <si>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</si>
  <si>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</si>
  <si>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</si>
  <si>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</si>
  <si>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</si>
  <si>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</si>
  <si>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</si>
  <si>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</si>
  <si>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</si>
  <si>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</si>
  <si>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</si>
  <si>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</si>
  <si>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</si>
  <si>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</si>
  <si>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</si>
  <si>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</si>
  <si>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</si>
  <si>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</si>
  <si>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</si>
  <si>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</si>
  <si>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</si>
  <si>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</si>
  <si>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</si>
  <si>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</si>
  <si>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</si>
  <si>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</si>
  <si>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</si>
  <si>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</si>
  <si>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</si>
  <si>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</si>
  <si>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</si>
  <si>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</si>
  <si>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</si>
  <si>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</si>
  <si>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</si>
  <si>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</si>
  <si>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</si>
  <si>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</si>
  <si>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</si>
  <si>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</si>
  <si>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</si>
  <si>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</si>
  <si>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</si>
  <si>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</si>
  <si>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</si>
  <si>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</si>
  <si>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</si>
  <si>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</si>
  <si>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</si>
  <si>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</si>
  <si>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</si>
  <si>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</si>
  <si>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</si>
  <si>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</si>
  <si>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</si>
  <si>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</si>
  <si>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</si>
  <si>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</si>
  <si>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</si>
  <si>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</si>
  <si>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</si>
  <si>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</si>
  <si>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</si>
  <si>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</si>
  <si>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</si>
  <si>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</si>
  <si>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</si>
  <si>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</si>
  <si>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</si>
  <si>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</si>
  <si>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</si>
  <si>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</si>
  <si>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</si>
  <si>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</si>
  <si>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</si>
  <si>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</si>
  <si>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</si>
  <si>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</si>
  <si>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</si>
  <si>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</si>
  <si>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</si>
  <si>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</si>
  <si>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</si>
  <si>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</si>
  <si>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</si>
  <si>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</si>
  <si>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</si>
  <si>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</si>
  <si>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</si>
  <si>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</si>
  <si>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</si>
  <si>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</si>
  <si>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</si>
  <si>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</si>
  <si>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</si>
  <si>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</si>
  <si>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</si>
  <si>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</si>
  <si>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</si>
  <si>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</si>
  <si>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</si>
  <si>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</si>
  <si>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</si>
  <si>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</si>
  <si>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</si>
  <si>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</si>
  <si>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</si>
  <si>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</si>
  <si>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</si>
  <si>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</si>
  <si>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</si>
  <si>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</si>
  <si>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</si>
  <si>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</si>
  <si>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</si>
  <si>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</si>
  <si>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</si>
  <si>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</si>
  <si>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</si>
  <si>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</si>
  <si>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</si>
  <si>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</si>
  <si>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</si>
  <si>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</si>
  <si>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</si>
  <si>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</si>
  <si>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</si>
  <si>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</si>
  <si>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</si>
  <si>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</si>
  <si>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</si>
  <si>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</si>
  <si>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</si>
  <si>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</si>
  <si>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</si>
  <si>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</si>
  <si>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</si>
  <si>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</si>
  <si>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</si>
  <si>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</si>
  <si>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</si>
  <si>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</si>
  <si>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</si>
  <si>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</si>
  <si>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</si>
  <si>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</si>
  <si>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</si>
  <si>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</si>
  <si>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</si>
  <si>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</si>
  <si>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</si>
  <si>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</si>
  <si>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</si>
  <si>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</si>
  <si>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</si>
  <si>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</si>
  <si>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</si>
  <si>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</si>
  <si>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</si>
  <si>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</si>
  <si>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</si>
  <si>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</si>
  <si>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</si>
  <si>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</si>
  <si>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</si>
  <si>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</si>
  <si>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</si>
  <si>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</si>
  <si>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</si>
  <si>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</si>
  <si>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</si>
  <si>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</si>
  <si>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</si>
  <si>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</si>
  <si>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</si>
  <si>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</si>
  <si>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</si>
  <si>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</si>
  <si>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</si>
  <si>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</si>
  <si>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</si>
  <si>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</si>
  <si>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</si>
  <si>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</si>
  <si>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</si>
  <si>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</si>
  <si>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</si>
  <si>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</si>
  <si>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</si>
  <si>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</si>
  <si>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</si>
  <si>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</si>
  <si>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</si>
  <si>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</si>
  <si>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</si>
  <si>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</si>
  <si>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</si>
  <si>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</si>
  <si>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</si>
  <si>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</si>
  <si>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</si>
  <si>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</si>
  <si>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</si>
  <si>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</si>
  <si>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</si>
  <si>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</si>
  <si>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</si>
  <si>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</si>
  <si>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</si>
  <si>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</si>
  <si>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</si>
  <si>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</si>
  <si>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</si>
  <si>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</si>
  <si>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</si>
  <si>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</si>
  <si>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</si>
  <si>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</si>
  <si>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</si>
  <si>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</si>
  <si>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</si>
  <si>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</si>
  <si>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</si>
  <si>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</si>
  <si>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</si>
  <si>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</si>
  <si>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</si>
  <si>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</si>
  <si>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</si>
  <si>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</si>
  <si>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</si>
  <si>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</si>
  <si>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</si>
  <si>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</si>
  <si>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</si>
  <si>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</si>
  <si>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</si>
  <si>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</si>
  <si>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</si>
  <si>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</si>
  <si>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</si>
  <si>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</si>
  <si>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</si>
  <si>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</si>
  <si>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</si>
  <si>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</si>
  <si>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</si>
  <si>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</si>
  <si>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</si>
  <si>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</si>
  <si>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</si>
  <si>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</si>
  <si>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</si>
  <si>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</si>
  <si>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</si>
  <si>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</si>
  <si>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</si>
  <si>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</si>
  <si>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</si>
  <si>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</si>
  <si>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</si>
  <si>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</si>
  <si>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</si>
  <si>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</si>
  <si>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</si>
  <si>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</si>
  <si>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</si>
  <si>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</si>
  <si>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</si>
  <si>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</si>
  <si>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</si>
  <si>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</si>
  <si>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</si>
  <si>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</si>
  <si>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</si>
  <si>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</si>
  <si>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</si>
  <si>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</si>
  <si>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</si>
  <si>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</si>
  <si>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</si>
  <si>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</si>
  <si>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</si>
  <si>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</si>
  <si>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</si>
  <si>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</si>
  <si>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</si>
  <si>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</si>
  <si>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</si>
  <si>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</si>
  <si>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</si>
  <si>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</si>
  <si>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</si>
  <si>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</si>
  <si>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</si>
  <si>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</si>
  <si>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</si>
  <si>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</si>
  <si>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</si>
  <si>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</si>
  <si>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</si>
  <si>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</si>
  <si>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</si>
  <si>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</si>
  <si>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</si>
  <si>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</si>
  <si>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</si>
  <si>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</si>
  <si>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</si>
  <si>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</si>
  <si>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</si>
  <si>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</si>
  <si>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</si>
  <si>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</si>
  <si>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</si>
  <si>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</si>
  <si>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</si>
  <si>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</si>
  <si>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</si>
  <si>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</si>
  <si>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</si>
  <si>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</si>
  <si>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</si>
  <si>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</si>
  <si>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</si>
  <si>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</si>
  <si>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</si>
  <si>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</si>
  <si>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</si>
  <si>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</si>
  <si>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</si>
  <si>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</si>
  <si>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</si>
  <si>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</si>
  <si>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</si>
  <si>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</si>
  <si>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</si>
  <si>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</si>
  <si>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</si>
  <si>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</si>
  <si>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</si>
  <si>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</si>
  <si>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</si>
  <si>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</si>
  <si>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</si>
  <si>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</si>
  <si>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</si>
  <si>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</si>
  <si>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</si>
  <si>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</si>
  <si>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</si>
  <si>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</si>
  <si>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</si>
  <si>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</si>
  <si>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</si>
  <si>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</si>
  <si>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</si>
  <si>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</si>
  <si>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</si>
  <si>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</si>
  <si>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</si>
  <si>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</si>
  <si>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</si>
  <si>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</si>
  <si>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</si>
  <si>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</si>
  <si>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</si>
  <si>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</si>
  <si>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</si>
  <si>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</si>
  <si>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</si>
  <si>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</si>
  <si>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</si>
  <si>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</si>
  <si>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</si>
  <si>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</si>
  <si>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</si>
  <si>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</si>
  <si>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</si>
  <si>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</si>
  <si>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</si>
  <si>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</si>
  <si>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</si>
  <si>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</si>
  <si>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</si>
  <si>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</si>
  <si>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</si>
  <si>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</si>
  <si>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</si>
  <si>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</si>
  <si>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</si>
  <si>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</si>
  <si>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</si>
  <si>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</si>
  <si>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</si>
  <si>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</si>
  <si>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</si>
  <si>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</si>
  <si>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</si>
  <si>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</si>
  <si>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</si>
  <si>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</si>
  <si>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</si>
  <si>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</si>
  <si>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</si>
  <si>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</si>
  <si>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</si>
  <si>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</si>
  <si>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</si>
  <si>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</si>
  <si>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</si>
  <si>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</si>
  <si>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</si>
  <si>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</si>
  <si>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</si>
  <si>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</si>
  <si>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</si>
  <si>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</si>
  <si>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</si>
  <si>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</si>
  <si>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</si>
  <si>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</si>
  <si>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</si>
  <si>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</si>
  <si>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</si>
  <si>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</si>
  <si>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</si>
  <si>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</si>
  <si>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</si>
  <si>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</si>
  <si>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</si>
  <si>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</si>
  <si>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</si>
  <si>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</si>
  <si>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</si>
  <si>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</si>
  <si>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</si>
  <si>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</si>
  <si>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</si>
  <si>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</si>
  <si>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</si>
  <si>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</si>
  <si>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</si>
  <si>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</si>
  <si>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</si>
  <si>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</si>
  <si>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</si>
  <si>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</si>
  <si>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</si>
  <si>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</si>
  <si>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</si>
  <si>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</si>
  <si>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</si>
  <si>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</si>
  <si>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</si>
  <si>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</si>
  <si>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</si>
  <si>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</si>
  <si>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</si>
  <si>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</si>
  <si>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</si>
  <si>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</si>
  <si>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</si>
  <si>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</si>
  <si>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</si>
  <si>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</si>
  <si>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</si>
  <si>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</si>
  <si>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</si>
  <si>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</si>
  <si>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</si>
  <si>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</si>
  <si>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</si>
  <si>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</si>
  <si>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</si>
  <si>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</si>
  <si>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</si>
  <si>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</si>
  <si>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</si>
  <si>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</si>
  <si>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</si>
  <si>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</si>
  <si>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</si>
  <si>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</si>
  <si>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</si>
  <si>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</si>
  <si>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</si>
  <si>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</si>
  <si>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</si>
  <si>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</si>
  <si>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</si>
  <si>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</si>
  <si>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</si>
  <si>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</si>
  <si>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</si>
  <si>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</si>
  <si>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</si>
  <si>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</si>
  <si>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</si>
  <si>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</si>
  <si>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</si>
  <si>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</si>
  <si>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</si>
  <si>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</si>
  <si>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</si>
  <si>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</si>
  <si>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</si>
  <si>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</si>
  <si>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</si>
  <si>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</si>
  <si>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</si>
  <si>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</si>
  <si>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</si>
  <si>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</si>
  <si>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</si>
  <si>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</si>
  <si>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</si>
  <si>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</si>
  <si>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</si>
  <si>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</si>
  <si>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</si>
  <si>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</si>
  <si>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</si>
  <si>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</si>
  <si>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</si>
  <si>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</si>
  <si>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</si>
  <si>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</si>
  <si>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</si>
  <si>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</si>
  <si>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</si>
  <si>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</si>
  <si>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</si>
  <si>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</si>
  <si>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</si>
  <si>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</si>
  <si>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</si>
  <si>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</si>
  <si>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</si>
  <si>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</si>
  <si>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</si>
  <si>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</si>
  <si>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</si>
  <si>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</si>
  <si>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</si>
  <si>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</si>
  <si>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</si>
  <si>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</si>
  <si>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</si>
  <si>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</si>
  <si>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</si>
  <si>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</si>
  <si>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</si>
  <si>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</si>
  <si>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</si>
  <si>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</si>
  <si>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</si>
  <si>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</si>
  <si>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</si>
  <si>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</si>
  <si>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</si>
  <si>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</si>
  <si>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</si>
  <si>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</si>
  <si>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</si>
  <si>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</si>
  <si>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</si>
  <si>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</si>
  <si>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</si>
  <si>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</si>
  <si>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</si>
  <si>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</si>
  <si>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</si>
  <si>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</si>
  <si>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</si>
  <si>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</si>
  <si>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</si>
  <si>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</si>
  <si>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</si>
  <si>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</si>
  <si>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</si>
  <si>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</si>
  <si>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</si>
  <si>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</si>
  <si>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</si>
  <si>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</si>
  <si>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</si>
  <si>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</si>
  <si>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</si>
  <si>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</si>
  <si>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</si>
  <si>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</si>
  <si>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</si>
  <si>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</si>
  <si>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</si>
  <si>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</si>
  <si>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</si>
  <si>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</si>
  <si>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</si>
  <si>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</si>
  <si>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</si>
  <si>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</si>
  <si>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</si>
  <si>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</si>
  <si>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</si>
  <si>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</si>
  <si>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</si>
  <si>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</si>
  <si>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</si>
  <si>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</si>
  <si>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</si>
  <si>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</si>
  <si>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</si>
  <si>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</si>
  <si>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</si>
  <si>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</si>
  <si>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</si>
  <si>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</si>
  <si>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</si>
  <si>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</si>
  <si>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</si>
  <si>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</si>
  <si>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</si>
  <si>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</si>
  <si>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</si>
  <si>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</si>
  <si>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</si>
  <si>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</si>
  <si>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</si>
  <si>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</si>
  <si>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</si>
  <si>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</si>
  <si>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</si>
  <si>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</si>
  <si>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</si>
  <si>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</si>
  <si>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</si>
  <si>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</si>
  <si>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</si>
  <si>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</si>
  <si>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</si>
  <si>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</si>
  <si>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</si>
  <si>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</si>
  <si>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</si>
  <si>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</si>
  <si>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</si>
  <si>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</si>
  <si>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</si>
  <si>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</si>
  <si>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</si>
  <si>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</si>
  <si>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</si>
  <si>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</si>
  <si>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</si>
  <si>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</si>
  <si>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</si>
  <si>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</si>
  <si>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</si>
  <si>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</si>
  <si>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</si>
  <si>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</si>
  <si>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</si>
  <si>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</si>
  <si>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</si>
  <si>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</si>
  <si>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</si>
  <si>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</si>
  <si>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</si>
  <si>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</si>
  <si>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</si>
  <si>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</si>
  <si>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</si>
  <si>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</si>
  <si>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</si>
  <si>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</si>
  <si>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</si>
  <si>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</si>
  <si>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</si>
  <si>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</si>
  <si>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</si>
  <si>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</si>
  <si>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</si>
  <si>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</si>
  <si>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</si>
  <si>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</si>
  <si>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</si>
  <si>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</si>
  <si>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</si>
  <si>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</si>
  <si>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</si>
  <si>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</si>
  <si>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</si>
  <si>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</si>
  <si>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</si>
  <si>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</si>
  <si>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</si>
  <si>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</si>
  <si>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</si>
  <si>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</si>
  <si>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</si>
  <si>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</si>
  <si>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</si>
  <si>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</si>
  <si>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</si>
  <si>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</si>
  <si>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</si>
  <si>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</si>
  <si>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</si>
  <si>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</si>
  <si>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</si>
  <si>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</si>
  <si>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</si>
  <si>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</si>
  <si>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</si>
  <si>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</si>
  <si>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</si>
  <si>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</si>
  <si>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</si>
  <si>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</si>
  <si>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</si>
  <si>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</si>
  <si>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</si>
  <si>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</si>
  <si>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</si>
  <si>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</si>
  <si>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</si>
  <si>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</si>
  <si>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</si>
  <si>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</si>
  <si>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</si>
  <si>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</si>
  <si>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</si>
  <si>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</si>
  <si>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</si>
  <si>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</si>
  <si>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</si>
  <si>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</si>
  <si>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</si>
  <si>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</si>
  <si>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</si>
  <si>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</si>
  <si>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</si>
  <si>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</si>
  <si>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</si>
  <si>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</si>
  <si>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</si>
  <si>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</si>
  <si>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</si>
  <si>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</si>
  <si>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</si>
  <si>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</si>
  <si>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</si>
  <si>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</si>
  <si>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</si>
  <si>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</si>
  <si>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</si>
  <si>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</si>
  <si>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</si>
  <si>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</si>
  <si>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</si>
  <si>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</si>
  <si>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</si>
  <si>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</si>
  <si>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</si>
  <si>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</si>
  <si>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</si>
  <si>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</si>
  <si>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</si>
  <si>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</si>
  <si>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</si>
  <si>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</si>
  <si>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</si>
  <si>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</si>
  <si>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</si>
  <si>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</si>
  <si>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</si>
  <si>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</si>
  <si>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</si>
  <si>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</si>
  <si>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</si>
  <si>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</si>
  <si>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</si>
  <si>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</si>
  <si>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</si>
  <si>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</si>
  <si>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</si>
  <si>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</si>
  <si>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</si>
  <si>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</si>
  <si>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</si>
  <si>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</si>
  <si>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</si>
  <si>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</si>
  <si>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</si>
  <si>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</si>
  <si>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</si>
  <si>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</si>
  <si>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</si>
  <si>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</si>
  <si>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</si>
  <si>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</si>
  <si>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</si>
  <si>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</si>
  <si>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</si>
  <si>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</si>
  <si>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</si>
  <si>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</si>
  <si>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</si>
  <si>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</si>
  <si>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</si>
  <si>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</si>
  <si>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</si>
  <si>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</si>
  <si>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</si>
  <si>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</si>
  <si>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</si>
  <si>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</si>
  <si>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</si>
  <si>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</si>
  <si>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</si>
  <si>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</si>
  <si>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</si>
  <si>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</si>
  <si>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</si>
  <si>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</si>
  <si>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</si>
  <si>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</si>
  <si>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</si>
  <si>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</si>
  <si>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</si>
  <si>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</si>
  <si>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</si>
  <si>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</si>
  <si>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</si>
  <si>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</si>
  <si>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</si>
  <si>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</si>
  <si>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</si>
  <si>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</si>
  <si>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</si>
  <si>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</si>
  <si>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</si>
  <si>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</si>
  <si>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</si>
  <si>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</si>
  <si>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</si>
  <si>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</si>
  <si>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</si>
  <si>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</si>
  <si>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</si>
  <si>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</si>
  <si>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</si>
  <si>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</si>
  <si>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</si>
  <si>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</si>
  <si>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</si>
  <si>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</si>
  <si>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</si>
  <si>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</si>
  <si>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</si>
  <si>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</si>
  <si>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</si>
  <si>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</si>
  <si>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</si>
  <si>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</si>
  <si>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</si>
  <si>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</si>
  <si>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</si>
  <si>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</si>
  <si>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</si>
  <si>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</si>
  <si>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</si>
  <si>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</si>
  <si>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</si>
  <si>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</si>
  <si>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</si>
  <si>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</si>
  <si>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</si>
  <si>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</si>
  <si>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</si>
  <si>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</si>
  <si>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</si>
  <si>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</si>
  <si>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</si>
  <si>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</si>
  <si>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</si>
  <si>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</si>
  <si>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</si>
  <si>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</si>
  <si>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</si>
  <si>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</si>
  <si>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</si>
  <si>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</si>
  <si>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</si>
  <si>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</si>
  <si>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</si>
  <si>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</si>
  <si>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</si>
  <si>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</si>
  <si>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</si>
  <si>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</si>
  <si>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</si>
  <si>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</si>
  <si>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</si>
  <si>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</si>
  <si>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</si>
  <si>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</si>
  <si>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</si>
  <si>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</si>
  <si>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</si>
  <si>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</si>
  <si>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</si>
  <si>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</si>
  <si>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</si>
  <si>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</si>
  <si>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</si>
  <si>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</si>
  <si>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</si>
  <si>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</si>
  <si>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</si>
  <si>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</si>
  <si>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</si>
  <si>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</si>
  <si>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</si>
  <si>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</si>
  <si>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</si>
  <si>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</si>
  <si>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</si>
  <si>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</si>
  <si>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</si>
  <si>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</si>
  <si>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</si>
  <si>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</si>
  <si>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</si>
  <si>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</si>
  <si>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</si>
  <si>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</si>
  <si>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</si>
  <si>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</si>
  <si>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</si>
  <si>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</si>
  <si>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</si>
  <si>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</si>
  <si>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</si>
  <si>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</si>
  <si>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</si>
  <si>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</si>
  <si>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</si>
  <si>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</si>
  <si>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</si>
  <si>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</si>
  <si>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</si>
  <si>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</si>
  <si>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</si>
  <si>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</si>
  <si>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</si>
  <si>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</si>
  <si>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</si>
  <si>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</si>
  <si>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</si>
  <si>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</si>
  <si>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</si>
  <si>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</si>
  <si>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</si>
  <si>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</si>
  <si>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</si>
  <si>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</si>
  <si>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</si>
  <si>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</si>
  <si>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</si>
  <si>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</si>
  <si>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</si>
  <si>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</si>
  <si>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</si>
  <si>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</si>
  <si>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</si>
  <si>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</si>
  <si>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</si>
  <si>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</si>
  <si>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</si>
  <si>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</si>
  <si>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</si>
  <si>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</si>
  <si>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</si>
  <si>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</si>
  <si>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</si>
  <si>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</si>
  <si>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</si>
  <si>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</si>
  <si>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</si>
  <si>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</si>
  <si>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</si>
  <si>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</si>
  <si>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</si>
  <si>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</si>
  <si>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</si>
  <si>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</si>
  <si>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</si>
  <si>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</si>
  <si>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</si>
  <si>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</si>
  <si>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</si>
  <si>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</si>
  <si>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</si>
  <si>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</si>
  <si>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</si>
  <si>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</si>
  <si>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</si>
  <si>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</si>
  <si>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</si>
  <si>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</si>
  <si>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</si>
  <si>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</si>
  <si>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</si>
  <si>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</si>
  <si>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</si>
  <si>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</si>
  <si>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</si>
  <si>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</si>
  <si>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</si>
  <si>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</si>
  <si>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</si>
  <si>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</si>
  <si>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</si>
  <si>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</si>
  <si>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</si>
  <si>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</si>
  <si>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</si>
  <si>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</si>
  <si>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</si>
  <si>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</si>
  <si>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</si>
  <si>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</si>
  <si>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</si>
  <si>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</si>
  <si>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</si>
  <si>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</si>
  <si>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</si>
  <si>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</si>
  <si>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</si>
  <si>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</si>
  <si>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</si>
  <si>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</si>
  <si>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</si>
  <si>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</si>
  <si>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</si>
  <si>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</si>
  <si>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</si>
  <si>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</si>
  <si>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</si>
  <si>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</si>
  <si>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</si>
  <si>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</si>
  <si>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</si>
  <si>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</si>
  <si>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</si>
  <si>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</si>
  <si>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</si>
  <si>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</si>
  <si>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</si>
  <si>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</si>
  <si>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</si>
  <si>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</si>
  <si>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</si>
  <si>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</si>
  <si>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</si>
  <si>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</si>
  <si>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</si>
  <si>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</si>
  <si>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</si>
  <si>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</si>
  <si>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</si>
  <si>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</si>
  <si>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</si>
  <si>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</si>
  <si>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</si>
  <si>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</si>
  <si>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</si>
  <si>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</si>
  <si>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</si>
  <si>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</si>
  <si>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</si>
  <si>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</si>
  <si>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</si>
  <si>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</si>
  <si>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</si>
  <si>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</si>
  <si>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</si>
  <si>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</si>
  <si>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</si>
  <si>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</si>
  <si>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</si>
  <si>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</si>
  <si>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</si>
  <si>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</si>
  <si>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</si>
  <si>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</si>
  <si>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</si>
  <si>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</si>
  <si>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</si>
  <si>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</si>
  <si>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</si>
  <si>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</si>
  <si>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</si>
  <si>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</si>
  <si>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</si>
  <si>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</si>
  <si>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</si>
  <si>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</si>
  <si>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</si>
  <si>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</si>
  <si>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</si>
  <si>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</si>
  <si>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</si>
  <si>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</si>
  <si>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</si>
  <si>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</si>
  <si>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</si>
  <si>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</si>
  <si>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</si>
  <si>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</si>
  <si>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</si>
  <si>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</si>
  <si>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</si>
  <si>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</si>
  <si>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</si>
  <si>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</si>
  <si>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</si>
  <si>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</si>
  <si>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</si>
  <si>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</si>
  <si>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</si>
  <si>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</si>
  <si>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</si>
  <si>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</si>
  <si>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</si>
  <si>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</si>
  <si>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</si>
  <si>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</si>
  <si>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</si>
  <si>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</si>
  <si>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</si>
  <si>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</si>
  <si>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</si>
  <si>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</si>
  <si>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</si>
  <si>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</si>
  <si>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</si>
  <si>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</si>
  <si>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</si>
  <si>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</si>
  <si>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</si>
  <si>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</si>
  <si>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</si>
  <si>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</si>
  <si>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</si>
  <si>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</si>
  <si>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</si>
  <si>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</si>
  <si>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</si>
  <si>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</si>
  <si>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</si>
  <si>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</si>
  <si>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</si>
  <si>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</si>
  <si>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</si>
  <si>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</si>
  <si>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</si>
  <si>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</si>
  <si>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</si>
  <si>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</si>
  <si>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</si>
  <si>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</si>
  <si>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</si>
  <si>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</si>
  <si>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</si>
  <si>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</si>
  <si>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</si>
  <si>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</si>
  <si>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</si>
  <si>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</si>
  <si>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</si>
  <si>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</si>
  <si>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</si>
  <si>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</si>
  <si>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</si>
  <si>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</si>
  <si>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</si>
  <si>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</si>
  <si>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</si>
  <si>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</si>
  <si>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</si>
  <si>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</si>
  <si>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</si>
  <si>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</si>
  <si>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</si>
  <si>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</si>
  <si>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</si>
  <si>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</si>
  <si>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</si>
  <si>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</si>
  <si>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</si>
  <si>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</si>
  <si>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</si>
  <si>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</si>
  <si>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</si>
  <si>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</si>
  <si>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</si>
  <si>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</si>
  <si>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</si>
  <si>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</si>
  <si>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</si>
  <si>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</si>
  <si>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</si>
  <si>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</si>
  <si>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</si>
  <si>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</si>
  <si>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</si>
  <si>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</si>
  <si>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</si>
  <si>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</si>
  <si>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</si>
  <si>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</si>
  <si>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</si>
  <si>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</si>
  <si>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</si>
  <si>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</si>
  <si>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</si>
  <si>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</si>
  <si>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</si>
  <si>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</si>
  <si>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</si>
  <si>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</si>
  <si>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</si>
  <si>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</si>
  <si>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</si>
  <si>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</si>
  <si>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</si>
  <si>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</si>
  <si>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</si>
  <si>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</si>
  <si>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</si>
  <si>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</si>
  <si>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</si>
  <si>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</si>
  <si>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</si>
  <si>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</si>
  <si>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</si>
  <si>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</si>
  <si>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</si>
  <si>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</si>
  <si>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</si>
  <si>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</si>
  <si>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</si>
  <si>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</si>
  <si>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</si>
  <si>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</si>
  <si>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</si>
  <si>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</si>
  <si>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</si>
  <si>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</si>
  <si>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</si>
  <si>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</si>
  <si>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</si>
  <si>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</si>
  <si>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</si>
  <si>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</si>
  <si>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</si>
  <si>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</si>
  <si>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</si>
  <si>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</si>
  <si>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</si>
  <si>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</si>
  <si>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</si>
  <si>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</si>
  <si>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</si>
  <si>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</si>
  <si>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</si>
  <si>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</si>
  <si>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</si>
  <si>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</si>
  <si>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</si>
  <si>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</si>
  <si>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</si>
  <si>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</si>
  <si>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</si>
  <si>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</si>
  <si>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</si>
  <si>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</si>
  <si>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</si>
  <si>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</si>
  <si>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</si>
  <si>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</si>
  <si>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</si>
  <si>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</si>
  <si>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</si>
  <si>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</si>
  <si>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</si>
  <si>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</si>
  <si>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</si>
  <si>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</si>
  <si>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</si>
  <si>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</si>
  <si>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</si>
  <si>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</si>
  <si>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</si>
  <si>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</si>
  <si>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</si>
  <si>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</si>
  <si>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</si>
  <si>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</si>
  <si>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</si>
  <si>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</si>
  <si>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</si>
  <si>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</si>
  <si>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</si>
  <si>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</si>
  <si>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</si>
  <si>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</si>
  <si>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</si>
  <si>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</si>
  <si>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</si>
  <si>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</si>
  <si>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</si>
  <si>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</si>
  <si>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</si>
  <si>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</si>
  <si>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</si>
  <si>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</si>
  <si>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</si>
  <si>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</si>
  <si>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</si>
  <si>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</si>
  <si>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</si>
  <si>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</si>
  <si>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</si>
  <si>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</si>
  <si>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</si>
  <si>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</si>
  <si>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</si>
  <si>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</si>
  <si>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</si>
  <si>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</si>
  <si>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</si>
  <si>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</si>
  <si>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</si>
  <si>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</si>
  <si>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</si>
  <si>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</si>
  <si>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</si>
  <si>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</si>
  <si>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</si>
  <si>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</si>
  <si>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</si>
  <si>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</si>
  <si>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</si>
  <si>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</si>
  <si>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</si>
  <si>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</si>
  <si>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</si>
  <si>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</si>
  <si>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</si>
  <si>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</si>
  <si>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</si>
  <si>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</si>
  <si>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</si>
  <si>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</si>
  <si>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</si>
  <si>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</si>
  <si>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</si>
  <si>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</si>
  <si>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</si>
  <si>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</si>
  <si>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</si>
  <si>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</si>
  <si>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</si>
  <si>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</si>
  <si>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</si>
  <si>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</si>
  <si>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</si>
  <si>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</si>
  <si>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</si>
  <si>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</si>
  <si>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</si>
  <si>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</si>
  <si>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</si>
  <si>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</si>
  <si>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</si>
  <si>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</si>
  <si>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</si>
  <si>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</si>
  <si>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</si>
  <si>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</si>
  <si>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</si>
  <si>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</si>
  <si>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</si>
  <si>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</si>
  <si>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</si>
  <si>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</si>
  <si>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</si>
  <si>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</si>
  <si>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</si>
  <si>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</si>
  <si>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</si>
  <si>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</si>
  <si>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</si>
  <si>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</si>
  <si>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</si>
  <si>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</si>
  <si>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</si>
  <si>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</si>
  <si>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</si>
  <si>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</si>
  <si>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</si>
  <si>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</si>
  <si>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</si>
  <si>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</si>
  <si>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</si>
  <si>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</si>
  <si>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</si>
  <si>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</si>
  <si>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</si>
  <si>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</si>
  <si>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</si>
  <si>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</si>
  <si>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</si>
  <si>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</si>
  <si>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</si>
  <si>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</si>
  <si>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</si>
  <si>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</si>
  <si>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</si>
  <si>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</si>
  <si>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</si>
  <si>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</si>
  <si>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</si>
  <si>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</si>
  <si>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</si>
  <si>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</si>
  <si>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</si>
  <si>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</si>
  <si>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</si>
  <si>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</si>
  <si>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</si>
  <si>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</si>
  <si>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</si>
  <si>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</si>
  <si>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</si>
  <si>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</si>
  <si>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</si>
  <si>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</si>
  <si>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</si>
  <si>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</si>
  <si>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</si>
  <si>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</si>
  <si>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</si>
  <si>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</si>
  <si>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</si>
  <si>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</si>
  <si>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</si>
  <si>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</si>
  <si>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</si>
  <si>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</si>
  <si>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</si>
  <si>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</si>
  <si>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</si>
  <si>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</si>
  <si>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</si>
  <si>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</si>
  <si>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</si>
  <si>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</si>
  <si>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</si>
  <si>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</si>
  <si>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</si>
  <si>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</si>
  <si>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</si>
  <si>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</si>
  <si>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</si>
  <si>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</si>
  <si>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</si>
  <si>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</si>
  <si>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</si>
  <si>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</si>
  <si>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</si>
  <si>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</si>
  <si>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</si>
  <si>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</si>
  <si>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</si>
  <si>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</si>
  <si>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</si>
  <si>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</si>
  <si>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</si>
  <si>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</si>
  <si>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</si>
  <si>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</si>
  <si>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</si>
  <si>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</si>
  <si>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</si>
  <si>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</si>
  <si>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</si>
  <si>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</si>
  <si>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</si>
  <si>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</si>
  <si>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</si>
  <si>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</si>
  <si>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</si>
  <si>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</si>
  <si>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</si>
  <si>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</si>
  <si>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</si>
  <si>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</si>
  <si>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</si>
  <si>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</si>
  <si>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</si>
  <si>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</si>
  <si>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</si>
  <si>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</si>
  <si>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</si>
  <si>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</si>
  <si>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</si>
  <si>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</si>
  <si>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</si>
  <si>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</si>
  <si>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</si>
  <si>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</si>
  <si>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</si>
  <si>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</si>
  <si>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</si>
  <si>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</si>
  <si>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</si>
  <si>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</si>
  <si>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</si>
  <si>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</si>
  <si>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</si>
  <si>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</si>
  <si>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</si>
  <si>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</si>
  <si>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</si>
  <si>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</si>
  <si>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</si>
  <si>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</si>
  <si>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</si>
  <si>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</si>
  <si>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</si>
  <si>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</si>
  <si>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</si>
  <si>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</si>
  <si>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</si>
  <si>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</si>
  <si>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</si>
  <si>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</si>
  <si>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</si>
  <si>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</si>
  <si>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</si>
  <si>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</si>
  <si>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</si>
  <si>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</si>
  <si>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</si>
  <si>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</si>
  <si>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</si>
  <si>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</si>
  <si>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</si>
  <si>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</si>
  <si>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</si>
  <si>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</si>
  <si>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</si>
  <si>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</si>
  <si>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</si>
  <si>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</si>
  <si>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</si>
  <si>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</si>
  <si>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</si>
  <si>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</si>
  <si>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</si>
  <si>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</si>
  <si>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</si>
  <si>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</si>
  <si>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</si>
  <si>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</si>
  <si>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</si>
  <si>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</si>
  <si>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</si>
  <si>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</si>
  <si>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</si>
  <si>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</si>
  <si>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</si>
  <si>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</si>
  <si>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</si>
  <si>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</si>
  <si>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</si>
  <si>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</si>
  <si>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</si>
  <si>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</si>
  <si>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</si>
  <si>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</si>
  <si>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</si>
  <si>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</si>
  <si>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</si>
  <si>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</si>
  <si>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</si>
  <si>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</si>
  <si>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</si>
  <si>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</si>
  <si>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</si>
  <si>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</si>
  <si>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</si>
  <si>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</si>
  <si>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</si>
  <si>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</si>
  <si>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</si>
  <si>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</si>
  <si>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</si>
  <si>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</si>
  <si>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</si>
  <si>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</si>
  <si>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</si>
  <si>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</si>
  <si>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</si>
  <si>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</si>
  <si>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</si>
  <si>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</si>
  <si>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</si>
  <si>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</si>
  <si>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</si>
  <si>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</si>
  <si>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</si>
  <si>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</si>
  <si>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</si>
  <si>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</si>
  <si>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</si>
  <si>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</si>
  <si>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</si>
  <si>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</si>
  <si>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</si>
  <si>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</si>
  <si>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</si>
  <si>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</si>
  <si>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</si>
  <si>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</si>
  <si>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</si>
  <si>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</si>
  <si>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</si>
  <si>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</si>
  <si>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</si>
  <si>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</si>
  <si>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</si>
  <si>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</si>
  <si>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</si>
  <si>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</si>
  <si>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</si>
  <si>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</si>
  <si>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</si>
  <si>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</si>
  <si>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</si>
  <si>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</si>
  <si>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</si>
  <si>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</si>
  <si>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</si>
  <si>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</si>
  <si>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</si>
  <si>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</si>
  <si>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</si>
  <si>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</si>
  <si>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</si>
  <si>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</si>
  <si>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</si>
  <si>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</si>
  <si>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</si>
  <si>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</si>
  <si>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</si>
  <si>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</si>
  <si>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</si>
  <si>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</si>
  <si>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</si>
  <si>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</si>
  <si>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</si>
  <si>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</si>
  <si>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</si>
  <si>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</si>
  <si>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</si>
  <si>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</si>
  <si>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</si>
  <si>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</si>
  <si>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</si>
  <si>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</si>
  <si>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</si>
  <si>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</si>
  <si>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</si>
  <si>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</si>
  <si>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</si>
  <si>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</si>
  <si>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</si>
  <si>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</si>
  <si>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</si>
  <si>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</si>
  <si>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</si>
  <si>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</si>
  <si>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</si>
  <si>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</si>
  <si>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</si>
  <si>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</si>
  <si>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</si>
  <si>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</si>
  <si>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</si>
  <si>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</si>
  <si>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</si>
  <si>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</si>
  <si>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</si>
  <si>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</si>
  <si>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</si>
  <si>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</si>
  <si>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</si>
  <si>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</si>
  <si>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</si>
  <si>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</si>
  <si>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</si>
  <si>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</si>
  <si>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</si>
  <si>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</si>
  <si>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</si>
  <si>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</si>
  <si>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</si>
  <si>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</si>
  <si>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</si>
  <si>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</si>
  <si>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</si>
  <si>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</si>
  <si>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</si>
  <si>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</si>
  <si>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</si>
  <si>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</si>
  <si>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</si>
  <si>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</si>
  <si>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</si>
  <si>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</si>
  <si>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</si>
  <si>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</si>
  <si>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</si>
  <si>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</si>
  <si>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</si>
  <si>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</si>
  <si>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</si>
  <si>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</si>
  <si>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</si>
  <si>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</si>
  <si>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</si>
  <si>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</si>
  <si>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</si>
  <si>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</si>
  <si>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</si>
  <si>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</si>
  <si>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</si>
  <si>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</si>
  <si>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</si>
  <si>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</si>
  <si>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</si>
  <si>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</si>
  <si>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</si>
  <si>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</si>
  <si>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</si>
  <si>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</si>
  <si>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</si>
  <si>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</si>
  <si>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</si>
  <si>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</si>
  <si>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</si>
  <si>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</si>
  <si>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</si>
  <si>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</si>
  <si>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</si>
  <si>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</si>
  <si>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</si>
  <si>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</si>
  <si>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</si>
  <si>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</si>
  <si>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</si>
  <si>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</si>
  <si>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</si>
  <si>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</si>
  <si>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</si>
  <si>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</si>
  <si>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</si>
  <si>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</si>
  <si>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</si>
  <si>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</si>
  <si>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</si>
  <si>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</si>
  <si>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</si>
  <si>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</si>
  <si>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</si>
  <si>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</si>
  <si>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</si>
  <si>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</si>
  <si>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</si>
  <si>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</si>
  <si>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</si>
  <si>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</si>
  <si>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</si>
  <si>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</si>
  <si>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</si>
  <si>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</si>
  <si>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</si>
  <si>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</si>
  <si>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</si>
  <si>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</si>
  <si>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</si>
  <si>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</si>
  <si>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</si>
  <si>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</si>
  <si>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</si>
  <si>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</si>
  <si>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</si>
  <si>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</si>
  <si>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</si>
  <si>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</si>
  <si>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</si>
  <si>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</si>
  <si>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</si>
  <si>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</si>
  <si>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</si>
  <si>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</si>
  <si>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</si>
  <si>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</si>
  <si>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</si>
  <si>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</si>
  <si>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</si>
  <si>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</si>
  <si>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</si>
  <si>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</si>
  <si>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</si>
  <si>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</si>
  <si>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</si>
  <si>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</si>
  <si>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</si>
  <si>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</si>
  <si>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</si>
  <si>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</si>
  <si>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</si>
  <si>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</si>
  <si>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</si>
  <si>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</si>
  <si>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</si>
  <si>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</si>
  <si>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</si>
  <si>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</si>
  <si>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</si>
  <si>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</si>
  <si>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</si>
  <si>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</si>
  <si>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</si>
  <si>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</si>
  <si>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</si>
  <si>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</si>
  <si>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</si>
  <si>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</si>
  <si>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</si>
  <si>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</si>
  <si>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</si>
  <si>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</si>
  <si>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</si>
  <si>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</si>
  <si>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</si>
  <si>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</si>
  <si>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</si>
  <si>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</si>
  <si>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</si>
  <si>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</si>
  <si>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</si>
  <si>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</si>
  <si>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</si>
  <si>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</si>
  <si>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</si>
  <si>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</si>
  <si>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</si>
  <si>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</si>
  <si>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</si>
  <si>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</si>
  <si>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</si>
  <si>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</si>
  <si>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</si>
  <si>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</si>
  <si>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</si>
  <si>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</si>
  <si>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</si>
  <si>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</si>
  <si>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</si>
  <si>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</si>
  <si>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</si>
  <si>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</si>
  <si>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</si>
  <si>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</si>
  <si>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</si>
  <si>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</si>
  <si>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</si>
  <si>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</si>
  <si>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</si>
  <si>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</si>
  <si>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</si>
  <si>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</si>
  <si>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</si>
  <si>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</si>
  <si>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</si>
  <si>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</si>
  <si>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</si>
  <si>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</si>
  <si>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</si>
  <si>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</si>
  <si>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</si>
  <si>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</si>
  <si>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</si>
  <si>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</si>
  <si>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</si>
  <si>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</si>
  <si>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</si>
  <si>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</si>
  <si>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</si>
  <si>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</si>
  <si>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</si>
  <si>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</si>
  <si>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</si>
  <si>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</si>
  <si>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</si>
  <si>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</si>
  <si>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</si>
  <si>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</si>
  <si>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</si>
  <si>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</si>
  <si>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</si>
  <si>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</si>
  <si>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</si>
  <si>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</si>
  <si>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</si>
  <si>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</si>
  <si>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</si>
  <si>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</si>
  <si>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</si>
  <si>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</si>
  <si>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</si>
  <si>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</si>
  <si>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</si>
  <si>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</si>
  <si>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</si>
  <si>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</si>
  <si>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</si>
  <si>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</si>
  <si>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</si>
  <si>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</si>
  <si>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</si>
  <si>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</si>
  <si>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</si>
  <si>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</si>
  <si>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</si>
  <si>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</si>
  <si>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</si>
  <si>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</si>
  <si>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</si>
  <si>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</si>
  <si>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</si>
  <si>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</si>
  <si>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</si>
  <si>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</si>
  <si>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</si>
  <si>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</si>
  <si>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</si>
  <si>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</si>
  <si>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</si>
  <si>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</si>
  <si>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</si>
  <si>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</si>
  <si>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</si>
  <si>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</si>
  <si>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</si>
  <si>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</si>
  <si>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</si>
  <si>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</si>
  <si>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</si>
  <si>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</si>
  <si>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</si>
  <si>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</si>
  <si>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</si>
  <si>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</si>
  <si>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</si>
  <si>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</si>
  <si>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</si>
  <si>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</si>
  <si>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</si>
  <si>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</si>
  <si>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</si>
  <si>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</si>
  <si>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</si>
  <si>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</si>
  <si>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</si>
  <si>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</si>
  <si>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</si>
  <si>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</si>
  <si>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</si>
  <si>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</si>
  <si>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</si>
  <si>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</si>
  <si>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</si>
  <si>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</si>
  <si>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</si>
  <si>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</si>
  <si>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</si>
  <si>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</si>
  <si>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</si>
  <si>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</si>
  <si>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</si>
  <si>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</si>
  <si>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</si>
  <si>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</si>
  <si>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</si>
  <si>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</si>
  <si>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</si>
  <si>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</si>
  <si>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</si>
  <si>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</si>
  <si>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</si>
  <si>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</si>
  <si>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</si>
  <si>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</si>
  <si>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</si>
  <si>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</si>
  <si>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</si>
  <si>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</si>
  <si>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</si>
  <si>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</si>
  <si>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</si>
  <si>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</si>
  <si>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</si>
  <si>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</si>
  <si>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</si>
  <si>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</si>
  <si>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</si>
  <si>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</si>
  <si>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</si>
  <si>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</si>
  <si>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</si>
  <si>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</si>
  <si>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</si>
  <si>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</si>
  <si>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</si>
  <si>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</si>
  <si>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</si>
  <si>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</si>
  <si>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</si>
  <si>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</si>
  <si>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</si>
  <si>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</si>
  <si>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</si>
  <si>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</si>
  <si>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</si>
  <si>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</si>
  <si>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</si>
  <si>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</si>
  <si>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</si>
  <si>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</si>
  <si>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</si>
  <si>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</si>
  <si>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</si>
  <si>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</si>
  <si>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</si>
  <si>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</si>
  <si>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</si>
  <si>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</si>
  <si>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</si>
  <si>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</si>
  <si>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</si>
  <si>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</si>
  <si>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</si>
  <si>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</si>
  <si>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</si>
  <si>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</si>
  <si>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</si>
  <si>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</si>
  <si>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</si>
  <si>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</si>
  <si>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</si>
  <si>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</si>
  <si>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</si>
  <si>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</si>
  <si>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</si>
  <si>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</si>
  <si>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</si>
  <si>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</si>
  <si>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</si>
  <si>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</si>
  <si>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</si>
  <si>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</si>
  <si>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</si>
  <si>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</si>
  <si>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</si>
  <si>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</si>
  <si>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</si>
  <si>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</si>
  <si>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</si>
  <si>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</si>
  <si>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</si>
  <si>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</si>
  <si>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</si>
  <si>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</si>
  <si>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</si>
  <si>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</si>
  <si>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</si>
  <si>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</si>
  <si>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</si>
  <si>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</si>
  <si>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</si>
  <si>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</si>
  <si>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</si>
  <si>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</si>
  <si>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</si>
  <si>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</si>
  <si>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</si>
  <si>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</si>
  <si>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</si>
  <si>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</si>
  <si>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</si>
  <si>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</si>
  <si>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</si>
  <si>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</si>
  <si>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</si>
  <si>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</si>
  <si>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</si>
  <si>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</si>
  <si>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</si>
  <si>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</si>
  <si>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</si>
  <si>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</si>
  <si>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</si>
  <si>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</si>
  <si>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</si>
  <si>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</si>
  <si>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</si>
  <si>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</si>
  <si>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</si>
  <si>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</si>
  <si>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</si>
  <si>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</si>
  <si>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</si>
  <si>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</si>
  <si>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</si>
  <si>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</si>
  <si>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</si>
  <si>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</si>
  <si>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</si>
  <si>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</si>
  <si>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</si>
  <si>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</si>
  <si>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</si>
  <si>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</si>
  <si>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</si>
  <si>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</si>
  <si>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</si>
  <si>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</si>
  <si>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</si>
  <si>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</si>
  <si>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</si>
  <si>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</si>
  <si>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</si>
  <si>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</si>
  <si>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</si>
  <si>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</si>
  <si>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</si>
  <si>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</si>
  <si>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</si>
  <si>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</si>
  <si>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</si>
  <si>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</si>
  <si>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</si>
  <si>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</si>
  <si>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</si>
  <si>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</si>
  <si>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</si>
  <si>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</si>
  <si>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</si>
  <si>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</si>
  <si>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</si>
  <si>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</si>
  <si>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</si>
  <si>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</si>
  <si>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</si>
  <si>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</si>
  <si>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</si>
  <si>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</si>
  <si>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</si>
  <si>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</si>
  <si>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</si>
  <si>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</si>
  <si>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</si>
  <si>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</si>
  <si>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</si>
  <si>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</si>
  <si>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</si>
  <si>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</si>
  <si>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</si>
  <si>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</si>
  <si>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</si>
  <si>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</si>
  <si>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</si>
  <si>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</si>
  <si>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</si>
  <si>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</si>
  <si>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</si>
  <si>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</si>
  <si>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</si>
  <si>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</si>
  <si>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</si>
  <si>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</si>
  <si>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</si>
  <si>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</si>
  <si>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</si>
  <si>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</si>
  <si>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</si>
  <si>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</si>
  <si>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</si>
  <si>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</si>
  <si>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</si>
  <si>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</si>
  <si>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</si>
  <si>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</si>
  <si>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</si>
  <si>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</si>
  <si>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</si>
  <si>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</si>
  <si>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</si>
  <si>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</si>
  <si>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</si>
  <si>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</si>
  <si>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</si>
  <si>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</si>
  <si>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</si>
  <si>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</si>
  <si>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</si>
  <si>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</si>
  <si>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</si>
  <si>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</si>
  <si>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</si>
  <si>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</si>
  <si>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</si>
  <si>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</si>
  <si>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</si>
  <si>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</si>
  <si>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</si>
  <si>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</si>
  <si>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</si>
  <si>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</si>
  <si>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</si>
  <si>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</si>
  <si>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</si>
  <si>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</si>
  <si>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</si>
  <si>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</si>
  <si>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</si>
  <si>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</si>
  <si>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</si>
  <si>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</si>
  <si>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</si>
  <si>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</si>
  <si>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</si>
  <si>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</si>
  <si>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</si>
  <si>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</si>
  <si>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</si>
  <si>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</si>
  <si>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</si>
  <si>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</si>
  <si>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</si>
  <si>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</si>
  <si>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</si>
  <si>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</si>
  <si>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</si>
  <si>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</si>
  <si>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</si>
  <si>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</si>
  <si>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</si>
  <si>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</si>
  <si>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</si>
  <si>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</si>
  <si>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</si>
  <si>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</si>
  <si>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</si>
  <si>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</si>
  <si>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</si>
  <si>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</si>
  <si>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</si>
  <si>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</si>
  <si>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</si>
  <si>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</si>
  <si>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</si>
  <si>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</si>
  <si>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</si>
  <si>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</si>
  <si>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</si>
  <si>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</si>
  <si>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</si>
  <si>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</si>
  <si>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</si>
  <si>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</si>
  <si>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</si>
  <si>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</si>
  <si>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</si>
  <si>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</si>
  <si>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</si>
  <si>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</si>
  <si>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</si>
  <si>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</si>
  <si>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</si>
  <si>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</si>
  <si>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</si>
  <si>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</si>
  <si>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</si>
  <si>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</si>
  <si>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</si>
  <si>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</si>
  <si>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</si>
  <si>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</si>
  <si>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</si>
  <si>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</si>
  <si>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</si>
  <si>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</si>
  <si>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</si>
  <si>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</si>
  <si>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</si>
  <si>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</si>
  <si>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</si>
  <si>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</si>
  <si>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</si>
  <si>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</si>
  <si>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</si>
  <si>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</si>
  <si>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</si>
  <si>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</si>
  <si>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</si>
  <si>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</si>
  <si>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</si>
  <si>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</si>
  <si>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</si>
  <si>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</si>
  <si>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</si>
  <si>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</si>
  <si>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</si>
  <si>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</si>
  <si>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</si>
  <si>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</si>
  <si>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</si>
  <si>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</si>
  <si>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</si>
  <si>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</si>
  <si>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</si>
  <si>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</si>
  <si>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</si>
  <si>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</si>
  <si>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</si>
  <si>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</si>
  <si>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</si>
  <si>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</si>
  <si>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</si>
  <si>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</si>
  <si>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</si>
  <si>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</si>
  <si>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</si>
  <si>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</si>
  <si>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</si>
  <si>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</si>
  <si>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</si>
  <si>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</si>
  <si>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</si>
  <si>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</si>
  <si>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</si>
  <si>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</si>
  <si>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</si>
  <si>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</si>
  <si>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</si>
  <si>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</si>
  <si>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</si>
  <si>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</si>
  <si>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</si>
  <si>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</si>
  <si>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</si>
  <si>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</si>
  <si>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</si>
  <si>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</si>
  <si>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</si>
  <si>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</si>
  <si>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</si>
  <si>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</si>
  <si>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</si>
  <si>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</si>
  <si>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</si>
  <si>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</si>
  <si>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</si>
  <si>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</si>
  <si>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</si>
  <si>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</si>
  <si>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PAVIMENTAÇÃO DA RUA CLEMENTE GUINDANI</t>
  </si>
  <si>
    <t>Paralelepípedo em pedra basalto</t>
  </si>
  <si>
    <t>Meio fio em pedra  basalto</t>
  </si>
  <si>
    <t>Pó de brita</t>
  </si>
  <si>
    <t>Pedrisco</t>
  </si>
  <si>
    <t>Mão de obra para colocação de paralelepípedos</t>
  </si>
  <si>
    <t>Mão de obra para colocação de meio fio</t>
  </si>
  <si>
    <t>PAVIMENTAÇÃO DA RUA CLEMENTE GUINDANI E OLIVIO BERTUOL</t>
  </si>
  <si>
    <t>PREFEITURA DE MUNICIPAL DE COTIPORÃ</t>
  </si>
  <si>
    <t>90898487000164</t>
  </si>
  <si>
    <t>RUA CLEMENTE GUINDANI</t>
  </si>
  <si>
    <t>1.1</t>
  </si>
  <si>
    <t>1.2</t>
  </si>
  <si>
    <t>1.3</t>
  </si>
  <si>
    <t>1.4</t>
  </si>
  <si>
    <t>1.5</t>
  </si>
  <si>
    <t>1.6</t>
  </si>
  <si>
    <t>RUA OLIVIO BERTUOL</t>
  </si>
  <si>
    <t>2.1</t>
  </si>
  <si>
    <t>2.2</t>
  </si>
  <si>
    <t>2.3</t>
  </si>
  <si>
    <t>2.4</t>
  </si>
  <si>
    <t>2.5</t>
  </si>
  <si>
    <t>2.6</t>
  </si>
  <si>
    <t>PAVIMENTAÇÃO DA RUA OLIVIO BERTUOL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</si>
</sst>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10"/>
      <name val="Times New Roman"/>
      <family val="1"/>
    </font>
    <font>
      <sz val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2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0" fontId="31" fillId="0" borderId="0"/>
    <xf numFmtId="44" fontId="12" fillId="0" borderId="0" applyFill="0" applyBorder="0" applyAlignment="0" applyProtection="0"/>
    <xf numFmtId="43" fontId="12" fillId="0" borderId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52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Moeda 4" xfId="50" xr:uid="{00000000-0005-0000-0000-000020000000}"/>
    <cellStyle name="Neutro" xfId="14" builtinId="28" customBuiltin="1"/>
    <cellStyle name="Normal" xfId="0" builtinId="0"/>
    <cellStyle name="Normal 2" xfId="2" xr:uid="{00000000-0005-0000-0000-000023000000}"/>
    <cellStyle name="Normal 2 2" xfId="4" xr:uid="{00000000-0005-0000-0000-000024000000}"/>
    <cellStyle name="Normal 6" xfId="49" xr:uid="{00000000-0005-0000-0000-000025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9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2000000}"/>
    <cellStyle name="Vírgula 3" xfId="51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abSelected="1" workbookViewId="0">
      <selection activeCell="E2" sqref="E2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20" t="s">
        <v>3752</v>
      </c>
      <c r="B1" s="121"/>
      <c r="C1" s="121"/>
      <c r="D1" s="121"/>
      <c r="E1" s="121"/>
      <c r="F1" s="121"/>
      <c r="G1" s="122"/>
    </row>
    <row r="2" spans="1:8" s="59" customFormat="1" ht="15.75" thickBot="1" x14ac:dyDescent="0.3">
      <c r="A2" s="15" t="s">
        <v>161</v>
      </c>
      <c r="B2" s="126" t="s">
        <v>7</v>
      </c>
      <c r="C2" s="126"/>
      <c r="D2" s="50" t="s">
        <v>162</v>
      </c>
      <c r="E2" s="70">
        <v>5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7" t="s">
        <v>4033</v>
      </c>
      <c r="C3" s="127"/>
      <c r="D3" s="127"/>
      <c r="E3" s="127"/>
      <c r="F3" s="127"/>
      <c r="G3" s="128"/>
    </row>
    <row r="4" spans="1:8" s="59" customFormat="1" ht="15.75" thickBot="1" x14ac:dyDescent="0.3">
      <c r="A4" s="15" t="s">
        <v>175</v>
      </c>
      <c r="B4" s="129" t="s">
        <v>4034</v>
      </c>
      <c r="C4" s="129"/>
      <c r="D4" s="129"/>
      <c r="E4" s="130"/>
      <c r="F4" s="22" t="s">
        <v>179</v>
      </c>
      <c r="G4" s="78" t="s">
        <v>4035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31"/>
      <c r="G5" s="132"/>
    </row>
    <row r="6" spans="1:8" s="61" customFormat="1" ht="15.75" thickBot="1" x14ac:dyDescent="0.3">
      <c r="A6" s="15" t="s">
        <v>155</v>
      </c>
      <c r="B6" s="51">
        <f>'Orçamento-base'!C6</f>
        <v>143887.43999999997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12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23" t="s">
        <v>3750</v>
      </c>
      <c r="B11" s="124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3"/>
      <c r="B12" s="125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>
        <v>1</v>
      </c>
      <c r="B13" s="35" t="s">
        <v>4026</v>
      </c>
      <c r="C13" s="54">
        <f>SUMIF('Orçamento-base'!$A$12:$A$39953,Identificação!$A13,'Orçamento-base'!$K$12:$K$39953)</f>
        <v>71943.72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>
        <v>2</v>
      </c>
      <c r="B14" s="35" t="s">
        <v>4050</v>
      </c>
      <c r="C14" s="106">
        <f>SUMIF('Orçamento-base'!$A$12:$A$39953,Identificação!$A14,'Orçamento-base'!$K$12:$K$39953)</f>
        <v>71943.72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zoomScaleNormal="100" workbookViewId="0">
      <selection activeCell="H24" sqref="H24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customWidth="1"/>
    <col min="5" max="5" width="10.85546875" style="40" customWidth="1"/>
    <col min="6" max="6" width="11" style="69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37" t="s">
        <v>3676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40" t="str">
        <f>IF(Identificação!B2=0,"",Identificação!B2)</f>
        <v>Tomada de Preços</v>
      </c>
      <c r="D2" s="140"/>
      <c r="E2" s="140"/>
      <c r="F2" s="140"/>
      <c r="G2" s="140"/>
      <c r="H2" s="37" t="s">
        <v>151</v>
      </c>
      <c r="I2" s="38">
        <f>IF(Identificação!E2=0,"",Identificação!E2)</f>
        <v>5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6" t="s">
        <v>153</v>
      </c>
      <c r="B3" s="147"/>
      <c r="C3" s="148" t="str">
        <f>IF(Identificação!B3=0,"",Identificação!B3)</f>
        <v>PAVIMENTAÇÃO DA RUA CLEMENTE GUINDANI E OLIVIO BERTUOL</v>
      </c>
      <c r="D3" s="148"/>
      <c r="E3" s="148"/>
      <c r="F3" s="148"/>
      <c r="G3" s="148"/>
      <c r="H3" s="148"/>
      <c r="I3" s="148"/>
      <c r="J3" s="148"/>
      <c r="K3" s="149"/>
      <c r="L3" s="94"/>
      <c r="M3" s="94"/>
    </row>
    <row r="4" spans="1:18" s="27" customFormat="1" ht="15.75" thickBot="1" x14ac:dyDescent="0.3">
      <c r="A4" s="15" t="s">
        <v>176</v>
      </c>
      <c r="B4" s="22"/>
      <c r="C4" s="142" t="str">
        <f>IF(Identificação!B4=0,"",Identificação!B4)</f>
        <v>PREFEITURA DE MUNICIPAL DE COTIPORÃ</v>
      </c>
      <c r="D4" s="142"/>
      <c r="E4" s="142"/>
      <c r="F4" s="142"/>
      <c r="G4" s="142"/>
      <c r="H4" s="142"/>
      <c r="I4" s="142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2" t="str">
        <f>IF(Identificação!B5=0,"",Identificação!B5)</f>
        <v>Obras e Serviços de Engenharia</v>
      </c>
      <c r="D5" s="142"/>
      <c r="E5" s="142"/>
      <c r="F5" s="142"/>
      <c r="G5" s="143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44">
        <f>SUMIFS(K12:K39953,B12:B39953,"&gt;0",K12:K39953,"&lt;&gt;0")</f>
        <v>143887.43999999997</v>
      </c>
      <c r="D6" s="144"/>
      <c r="E6" s="144"/>
      <c r="F6" s="144"/>
      <c r="G6" s="145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57" t="s">
        <v>3761</v>
      </c>
      <c r="B10" s="157" t="s">
        <v>3759</v>
      </c>
      <c r="C10" s="157" t="s">
        <v>3760</v>
      </c>
      <c r="D10" s="133" t="s">
        <v>3675</v>
      </c>
      <c r="E10" s="159" t="s">
        <v>168</v>
      </c>
      <c r="F10" s="135" t="s">
        <v>3674</v>
      </c>
      <c r="G10" s="133" t="s">
        <v>156</v>
      </c>
      <c r="H10" s="154" t="s">
        <v>165</v>
      </c>
      <c r="I10" s="155"/>
      <c r="J10" s="155"/>
      <c r="K10" s="155"/>
      <c r="L10" s="155"/>
      <c r="M10" s="156"/>
      <c r="N10" s="150" t="s">
        <v>177</v>
      </c>
      <c r="O10" s="151"/>
      <c r="P10" s="152" t="s">
        <v>178</v>
      </c>
      <c r="Q10" s="153"/>
      <c r="R10" s="141" t="s">
        <v>3678</v>
      </c>
    </row>
    <row r="11" spans="1:18" customFormat="1" ht="45" x14ac:dyDescent="0.25">
      <c r="A11" s="158"/>
      <c r="B11" s="158"/>
      <c r="C11" s="158"/>
      <c r="D11" s="134"/>
      <c r="E11" s="160"/>
      <c r="F11" s="136"/>
      <c r="G11" s="134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41"/>
    </row>
    <row r="12" spans="1:18" x14ac:dyDescent="0.25">
      <c r="A12" s="47">
        <v>1</v>
      </c>
      <c r="B12" s="56" t="str">
        <f>IF(AND(G12&lt;&gt;"",H12&gt;0,I12&lt;&gt;"",J12&lt;&gt;0,K12&lt;&gt;0),COUNT($B$11:B11)+1,"")</f>
        <v/>
      </c>
      <c r="C12" s="34">
        <v>1</v>
      </c>
      <c r="D12" s="91"/>
      <c r="E12" s="47"/>
      <c r="F12" s="68"/>
      <c r="G12" s="119" t="s">
        <v>4036</v>
      </c>
      <c r="H12" s="114"/>
      <c r="I12" s="47"/>
      <c r="J12" s="114"/>
      <c r="K12" s="54" t="str">
        <f>IFERROR(IF(H12*J12&lt;&gt;0,ROUND(ROUND(H12,4)*ROUND(J12,4),2),""),"")</f>
        <v/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>
        <v>1</v>
      </c>
      <c r="B13" s="56">
        <f>IF(AND(G13&lt;&gt;"",H13&gt;0,I13&lt;&gt;"",J13&lt;&gt;0,K13&lt;&gt;0),COUNT($B$11:B12)+1,"")</f>
        <v>1</v>
      </c>
      <c r="C13" s="34" t="s">
        <v>4037</v>
      </c>
      <c r="D13" s="91" t="s">
        <v>3802</v>
      </c>
      <c r="E13" s="47">
        <v>1</v>
      </c>
      <c r="F13" s="68">
        <v>45078</v>
      </c>
      <c r="G13" s="41" t="s">
        <v>4027</v>
      </c>
      <c r="H13" s="114">
        <v>550</v>
      </c>
      <c r="I13" s="47" t="s">
        <v>3695</v>
      </c>
      <c r="J13" s="114">
        <v>78.58</v>
      </c>
      <c r="K13" s="54">
        <f>IFERROR(IF(H13*J13&lt;&gt;0,ROUND(ROUND(H13,4)*ROUND(J13,4),2),""),"")</f>
        <v>43219</v>
      </c>
      <c r="L13" s="98">
        <v>0.25530000000000003</v>
      </c>
      <c r="M13" s="98">
        <v>0.83009999999999995</v>
      </c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>
        <v>1</v>
      </c>
      <c r="B14" s="117">
        <f>IF(AND(G14&lt;&gt;"",H14&gt;0,I14&lt;&gt;"",J14&lt;&gt;0,K14&lt;&gt;0),COUNT($B$11:B13)+1,"")</f>
        <v>2</v>
      </c>
      <c r="C14" s="34" t="s">
        <v>4038</v>
      </c>
      <c r="D14" s="91" t="s">
        <v>3802</v>
      </c>
      <c r="E14" s="47">
        <v>2</v>
      </c>
      <c r="F14" s="68">
        <v>45078</v>
      </c>
      <c r="G14" s="41" t="s">
        <v>4028</v>
      </c>
      <c r="H14" s="114">
        <v>110</v>
      </c>
      <c r="I14" s="47" t="s">
        <v>3695</v>
      </c>
      <c r="J14" s="114">
        <v>33.642040000000001</v>
      </c>
      <c r="K14" s="106">
        <f>IFERROR(IF(H14*J14&lt;&gt;0,ROUND(ROUND(H14,4)*ROUND(J14,4),2),""),"")</f>
        <v>3700.62</v>
      </c>
      <c r="L14" s="98">
        <v>0.25530000000000003</v>
      </c>
      <c r="M14" s="98">
        <v>0.83009999999999995</v>
      </c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>
        <v>1</v>
      </c>
      <c r="B15" s="117">
        <f>IF(AND(G15&lt;&gt;"",H15&gt;0,I15&lt;&gt;"",J15&lt;&gt;0,K15&lt;&gt;0),COUNT($B$11:B14)+1,"")</f>
        <v>3</v>
      </c>
      <c r="C15" s="34" t="s">
        <v>4039</v>
      </c>
      <c r="D15" s="91" t="s">
        <v>3802</v>
      </c>
      <c r="E15" s="47">
        <v>3</v>
      </c>
      <c r="F15" s="68">
        <v>45078</v>
      </c>
      <c r="G15" s="41" t="s">
        <v>4029</v>
      </c>
      <c r="H15" s="114">
        <v>27.5</v>
      </c>
      <c r="I15" s="47" t="s">
        <v>3695</v>
      </c>
      <c r="J15" s="114">
        <v>92.515610000000009</v>
      </c>
      <c r="K15" s="106">
        <f t="shared" ref="K15:K78" si="0">IFERROR(IF(H15*J15&lt;&gt;0,ROUND(ROUND(H15,4)*ROUND(J15,4),2),""),"")</f>
        <v>2544.1799999999998</v>
      </c>
      <c r="L15" s="98">
        <v>0.25530000000000003</v>
      </c>
      <c r="M15" s="98">
        <v>0.83009999999999995</v>
      </c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>
        <v>1</v>
      </c>
      <c r="B16" s="117">
        <f>IF(AND(G16&lt;&gt;"",H16&gt;0,I16&lt;&gt;"",J16&lt;&gt;0,K16&lt;&gt;0),COUNT($B$11:B15)+1,"")</f>
        <v>4</v>
      </c>
      <c r="C16" s="34" t="s">
        <v>4040</v>
      </c>
      <c r="D16" s="91" t="s">
        <v>3802</v>
      </c>
      <c r="E16" s="47">
        <v>4</v>
      </c>
      <c r="F16" s="68">
        <v>45078</v>
      </c>
      <c r="G16" s="41" t="s">
        <v>4030</v>
      </c>
      <c r="H16" s="114">
        <v>66</v>
      </c>
      <c r="I16" s="47" t="s">
        <v>3695</v>
      </c>
      <c r="J16" s="114">
        <v>91.636900000000011</v>
      </c>
      <c r="K16" s="106">
        <f t="shared" si="0"/>
        <v>6048.04</v>
      </c>
      <c r="L16" s="98">
        <v>0.25530000000000003</v>
      </c>
      <c r="M16" s="98">
        <v>0.83009999999999995</v>
      </c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>
        <v>1</v>
      </c>
      <c r="B17" s="117">
        <f>IF(AND(G17&lt;&gt;"",H17&gt;0,I17&lt;&gt;"",J17&lt;&gt;0,K17&lt;&gt;0),COUNT($B$11:B16)+1,"")</f>
        <v>5</v>
      </c>
      <c r="C17" s="34" t="s">
        <v>4041</v>
      </c>
      <c r="D17" s="91" t="s">
        <v>3802</v>
      </c>
      <c r="E17" s="47">
        <v>5</v>
      </c>
      <c r="F17" s="68">
        <v>45078</v>
      </c>
      <c r="G17" s="41" t="s">
        <v>4031</v>
      </c>
      <c r="H17" s="114">
        <v>550</v>
      </c>
      <c r="I17" s="47" t="s">
        <v>3695</v>
      </c>
      <c r="J17" s="114">
        <v>26.3613</v>
      </c>
      <c r="K17" s="106">
        <f t="shared" si="0"/>
        <v>14498.72</v>
      </c>
      <c r="L17" s="98">
        <v>0.25530000000000003</v>
      </c>
      <c r="M17" s="98">
        <v>0.83009999999999995</v>
      </c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47">
        <v>1</v>
      </c>
      <c r="B18" s="117">
        <f>IF(AND(G18&lt;&gt;"",H18&gt;0,I18&lt;&gt;"",J18&lt;&gt;0,K18&lt;&gt;0),COUNT($B$11:B17)+1,"")</f>
        <v>6</v>
      </c>
      <c r="C18" s="34" t="s">
        <v>4042</v>
      </c>
      <c r="D18" s="91" t="s">
        <v>3802</v>
      </c>
      <c r="E18" s="47">
        <v>6</v>
      </c>
      <c r="F18" s="68">
        <v>45078</v>
      </c>
      <c r="G18" s="41" t="s">
        <v>4032</v>
      </c>
      <c r="H18" s="114">
        <v>110</v>
      </c>
      <c r="I18" s="47" t="s">
        <v>3695</v>
      </c>
      <c r="J18" s="114">
        <v>17.574200000000001</v>
      </c>
      <c r="K18" s="106">
        <f t="shared" si="0"/>
        <v>1933.16</v>
      </c>
      <c r="L18" s="98">
        <v>0.25530000000000003</v>
      </c>
      <c r="M18" s="98">
        <v>0.83009999999999995</v>
      </c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 t="str">
        <f>IF(AND(G19&lt;&gt;"",H19&gt;0,I19&lt;&gt;"",J19&lt;&gt;0,K19&lt;&gt;0),COUNT($B$11:B18)+1,"")</f>
        <v/>
      </c>
      <c r="C19" s="34">
        <v>2</v>
      </c>
      <c r="D19" s="91"/>
      <c r="E19" s="47"/>
      <c r="F19" s="68"/>
      <c r="G19" s="119" t="s">
        <v>4043</v>
      </c>
      <c r="H19" s="114"/>
      <c r="I19" s="47"/>
      <c r="J19" s="114"/>
      <c r="K19" s="106" t="str">
        <f t="shared" si="0"/>
        <v/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>
        <v>2</v>
      </c>
      <c r="B20" s="117">
        <f>IF(AND(G20&lt;&gt;"",H20&gt;0,I20&lt;&gt;"",J20&lt;&gt;0,K20&lt;&gt;0),COUNT($B$11:B19)+1,"")</f>
        <v>7</v>
      </c>
      <c r="C20" s="34" t="s">
        <v>4044</v>
      </c>
      <c r="D20" s="91" t="s">
        <v>3802</v>
      </c>
      <c r="E20" s="47">
        <v>1</v>
      </c>
      <c r="F20" s="68">
        <v>45078</v>
      </c>
      <c r="G20" s="41" t="s">
        <v>4027</v>
      </c>
      <c r="H20" s="114">
        <v>550</v>
      </c>
      <c r="I20" s="47" t="s">
        <v>3695</v>
      </c>
      <c r="J20" s="114">
        <v>78.58</v>
      </c>
      <c r="K20" s="106">
        <f t="shared" si="0"/>
        <v>43219</v>
      </c>
      <c r="L20" s="98">
        <v>0.25530000000000003</v>
      </c>
      <c r="M20" s="98">
        <v>0.83009999999999995</v>
      </c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>
        <v>2</v>
      </c>
      <c r="B21" s="117">
        <f>IF(AND(G21&lt;&gt;"",H21&gt;0,I21&lt;&gt;"",J21&lt;&gt;0,K21&lt;&gt;0),COUNT($B$11:B20)+1,"")</f>
        <v>8</v>
      </c>
      <c r="C21" s="34" t="s">
        <v>4045</v>
      </c>
      <c r="D21" s="91" t="s">
        <v>3802</v>
      </c>
      <c r="E21" s="47">
        <v>2</v>
      </c>
      <c r="F21" s="68">
        <v>45078</v>
      </c>
      <c r="G21" s="41" t="s">
        <v>4028</v>
      </c>
      <c r="H21" s="114">
        <v>110</v>
      </c>
      <c r="I21" s="47" t="s">
        <v>3695</v>
      </c>
      <c r="J21" s="114">
        <v>33.642040000000001</v>
      </c>
      <c r="K21" s="106">
        <f t="shared" si="0"/>
        <v>3700.62</v>
      </c>
      <c r="L21" s="98">
        <v>0.25530000000000003</v>
      </c>
      <c r="M21" s="98">
        <v>0.83009999999999995</v>
      </c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47">
        <v>2</v>
      </c>
      <c r="B22" s="117">
        <v>9</v>
      </c>
      <c r="C22" s="34" t="s">
        <v>4046</v>
      </c>
      <c r="D22" s="91" t="s">
        <v>3802</v>
      </c>
      <c r="E22" s="47">
        <v>3</v>
      </c>
      <c r="F22" s="68">
        <v>45078</v>
      </c>
      <c r="G22" s="41" t="s">
        <v>4029</v>
      </c>
      <c r="H22" s="114">
        <v>27.5</v>
      </c>
      <c r="I22" s="47" t="s">
        <v>3695</v>
      </c>
      <c r="J22" s="114">
        <v>92.515610000000009</v>
      </c>
      <c r="K22" s="106">
        <f t="shared" si="0"/>
        <v>2544.1799999999998</v>
      </c>
      <c r="L22" s="98">
        <v>0.25530000000000003</v>
      </c>
      <c r="M22" s="98">
        <v>0.83009999999999995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x14ac:dyDescent="0.25">
      <c r="A23" s="47">
        <v>2</v>
      </c>
      <c r="B23" s="117">
        <v>10</v>
      </c>
      <c r="C23" s="34" t="s">
        <v>4047</v>
      </c>
      <c r="D23" s="91" t="s">
        <v>3802</v>
      </c>
      <c r="E23" s="47">
        <v>4</v>
      </c>
      <c r="F23" s="68">
        <v>45078</v>
      </c>
      <c r="G23" s="41" t="s">
        <v>4030</v>
      </c>
      <c r="H23" s="114">
        <v>66</v>
      </c>
      <c r="I23" s="47" t="s">
        <v>3695</v>
      </c>
      <c r="J23" s="114">
        <v>91.636900000000011</v>
      </c>
      <c r="K23" s="106">
        <f t="shared" si="0"/>
        <v>6048.04</v>
      </c>
      <c r="L23" s="98">
        <v>0.25530000000000003</v>
      </c>
      <c r="M23" s="98">
        <v>0.83009999999999995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>
        <v>2</v>
      </c>
      <c r="B24" s="117">
        <v>11</v>
      </c>
      <c r="C24" s="34" t="s">
        <v>4048</v>
      </c>
      <c r="D24" s="91" t="s">
        <v>3802</v>
      </c>
      <c r="E24" s="47">
        <v>5</v>
      </c>
      <c r="F24" s="68">
        <v>45078</v>
      </c>
      <c r="G24" s="41" t="s">
        <v>4031</v>
      </c>
      <c r="H24" s="114">
        <v>550</v>
      </c>
      <c r="I24" s="47" t="s">
        <v>3695</v>
      </c>
      <c r="J24" s="114">
        <v>26.3613</v>
      </c>
      <c r="K24" s="106">
        <f t="shared" si="0"/>
        <v>14498.72</v>
      </c>
      <c r="L24" s="98">
        <v>0.25530000000000003</v>
      </c>
      <c r="M24" s="98">
        <v>0.83009999999999995</v>
      </c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>
        <v>2</v>
      </c>
      <c r="B25" s="117">
        <v>12</v>
      </c>
      <c r="C25" s="34" t="s">
        <v>4049</v>
      </c>
      <c r="D25" s="91" t="s">
        <v>3802</v>
      </c>
      <c r="E25" s="47">
        <v>6</v>
      </c>
      <c r="F25" s="68">
        <v>45078</v>
      </c>
      <c r="G25" s="41" t="s">
        <v>4032</v>
      </c>
      <c r="H25" s="114">
        <v>110</v>
      </c>
      <c r="I25" s="47" t="s">
        <v>3695</v>
      </c>
      <c r="J25" s="114">
        <v>17.574200000000001</v>
      </c>
      <c r="K25" s="106">
        <f t="shared" si="0"/>
        <v>1933.16</v>
      </c>
      <c r="L25" s="98">
        <v>0.25530000000000003</v>
      </c>
      <c r="M25" s="98">
        <v>0.83009999999999995</v>
      </c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47"/>
      <c r="B26" s="117"/>
      <c r="C26" s="34"/>
      <c r="D26" s="91"/>
      <c r="E26" s="47"/>
      <c r="F26" s="68"/>
      <c r="G26" s="41"/>
      <c r="H26" s="114"/>
      <c r="I26" s="47"/>
      <c r="J26" s="114"/>
      <c r="K26" s="106"/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/>
      <c r="C27" s="34"/>
      <c r="D27" s="91"/>
      <c r="E27" s="47"/>
      <c r="F27" s="68"/>
      <c r="G27" s="41"/>
      <c r="H27" s="114"/>
      <c r="I27" s="47"/>
      <c r="J27" s="114"/>
      <c r="K27" s="106"/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 t="str">
        <f>IF(AND(G28&lt;&gt;"",H28&gt;0,I28&lt;&gt;"",J28&lt;&gt;0,K28&lt;&gt;0),COUNT($B$11:B27)+1,"")</f>
        <v/>
      </c>
      <c r="C28" s="34"/>
      <c r="D28" s="91"/>
      <c r="E28" s="47"/>
      <c r="F28" s="68"/>
      <c r="G28" s="41"/>
      <c r="H28" s="114"/>
      <c r="I28" s="47"/>
      <c r="J28" s="114"/>
      <c r="K28" s="106" t="str">
        <f t="shared" ref="K28" si="1">IFERROR(IF(H28*J28&lt;&gt;0,ROUND(ROUND(H28,4)*ROUND(J28,4),2),""),"")</f>
        <v/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 t="str">
        <f>IF(AND(G29&lt;&gt;"",H29&gt;0,I29&lt;&gt;"",J29&lt;&gt;0,K29&lt;&gt;0),COUNT($B$11:B28)+1,"")</f>
        <v/>
      </c>
      <c r="C29" s="34"/>
      <c r="D29" s="91"/>
      <c r="E29" s="47"/>
      <c r="F29" s="68"/>
      <c r="G29" s="41"/>
      <c r="H29" s="114"/>
      <c r="I29" s="47"/>
      <c r="J29" s="114"/>
      <c r="K29" s="106" t="str">
        <f t="shared" si="0"/>
        <v/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 t="str">
        <f>IF(AND(G30&lt;&gt;"",H30&gt;0,I30&lt;&gt;"",J30&lt;&gt;0,K30&lt;&gt;0),COUNT($B$11:B29)+1,"")</f>
        <v/>
      </c>
      <c r="C30" s="34"/>
      <c r="D30" s="91"/>
      <c r="E30" s="47"/>
      <c r="F30" s="68"/>
      <c r="G30" s="41"/>
      <c r="H30" s="114"/>
      <c r="I30" s="47"/>
      <c r="J30" s="114"/>
      <c r="K30" s="106" t="str">
        <f t="shared" si="0"/>
        <v/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 t="str">
        <f>IF(AND(G31&lt;&gt;"",H31&gt;0,I31&lt;&gt;"",J31&lt;&gt;0,K31&lt;&gt;0),COUNT($B$11:B30)+1,"")</f>
        <v/>
      </c>
      <c r="C31" s="34"/>
      <c r="D31" s="91"/>
      <c r="E31" s="47"/>
      <c r="F31" s="68"/>
      <c r="G31" s="41"/>
      <c r="H31" s="114"/>
      <c r="I31" s="47"/>
      <c r="J31" s="114"/>
      <c r="K31" s="106" t="str">
        <f t="shared" si="0"/>
        <v/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 t="str">
        <f>IF(AND(G32&lt;&gt;"",H32&gt;0,I32&lt;&gt;"",J32&lt;&gt;0,K32&lt;&gt;0),COUNT($B$11:B31)+1,"")</f>
        <v/>
      </c>
      <c r="C32" s="34"/>
      <c r="D32" s="91"/>
      <c r="E32" s="47"/>
      <c r="F32" s="68"/>
      <c r="G32" s="41"/>
      <c r="H32" s="114"/>
      <c r="I32" s="47"/>
      <c r="J32" s="114"/>
      <c r="K32" s="106" t="str">
        <f t="shared" si="0"/>
        <v/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 t="str">
        <f>IF(AND(G33&lt;&gt;"",H33&gt;0,I33&lt;&gt;"",J33&lt;&gt;0,K33&lt;&gt;0),COUNT($B$11:B32)+1,"")</f>
        <v/>
      </c>
      <c r="C33" s="34"/>
      <c r="D33" s="91"/>
      <c r="E33" s="47"/>
      <c r="F33" s="68"/>
      <c r="G33" s="41"/>
      <c r="H33" s="114"/>
      <c r="I33" s="47"/>
      <c r="J33" s="114"/>
      <c r="K33" s="106" t="str">
        <f t="shared" si="0"/>
        <v/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 t="str">
        <f>IF(AND(G34&lt;&gt;"",H34&gt;0,I34&lt;&gt;"",J34&lt;&gt;0,K34&lt;&gt;0),COUNT($B$11:B33)+1,"")</f>
        <v/>
      </c>
      <c r="C34" s="34"/>
      <c r="D34" s="91"/>
      <c r="E34" s="47"/>
      <c r="F34" s="68"/>
      <c r="G34" s="41"/>
      <c r="H34" s="114"/>
      <c r="I34" s="47"/>
      <c r="J34" s="114"/>
      <c r="K34" s="106" t="str">
        <f t="shared" si="0"/>
        <v/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 t="str">
        <f>IF(AND(G35&lt;&gt;"",H35&gt;0,I35&lt;&gt;"",J35&lt;&gt;0,K35&lt;&gt;0),COUNT($B$11:B34)+1,"")</f>
        <v/>
      </c>
      <c r="C35" s="34"/>
      <c r="D35" s="91"/>
      <c r="E35" s="47"/>
      <c r="F35" s="68"/>
      <c r="G35" s="41"/>
      <c r="H35" s="114"/>
      <c r="I35" s="47"/>
      <c r="J35" s="114"/>
      <c r="K35" s="106" t="str">
        <f t="shared" si="0"/>
        <v/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 t="str">
        <f>IF(AND(G36&lt;&gt;"",H36&gt;0,I36&lt;&gt;"",J36&lt;&gt;0,K36&lt;&gt;0),COUNT($B$11:B35)+1,"")</f>
        <v/>
      </c>
      <c r="C36" s="34"/>
      <c r="D36" s="91"/>
      <c r="E36" s="47"/>
      <c r="F36" s="68"/>
      <c r="G36" s="41"/>
      <c r="H36" s="114"/>
      <c r="I36" s="47"/>
      <c r="J36" s="114"/>
      <c r="K36" s="106" t="str">
        <f t="shared" si="0"/>
        <v/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 t="str">
        <f>IF(AND(G37&lt;&gt;"",H37&gt;0,I37&lt;&gt;"",J37&lt;&gt;0,K37&lt;&gt;0),COUNT($B$11:B36)+1,"")</f>
        <v/>
      </c>
      <c r="C37" s="34"/>
      <c r="D37" s="91"/>
      <c r="E37" s="47"/>
      <c r="F37" s="68"/>
      <c r="G37" s="41"/>
      <c r="H37" s="114"/>
      <c r="I37" s="47"/>
      <c r="J37" s="114"/>
      <c r="K37" s="106" t="str">
        <f t="shared" si="0"/>
        <v/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2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2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2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2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2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2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2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2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2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2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2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2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2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2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2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2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2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2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2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2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2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2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2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2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2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2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2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2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2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2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2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2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2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2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2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phoneticPr fontId="32" type="noConversion"/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base!$N$2:$N$36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7" t="s">
        <v>3679</v>
      </c>
      <c r="B1" s="138"/>
      <c r="C1" s="138"/>
      <c r="D1" s="138"/>
      <c r="E1" s="138"/>
      <c r="F1" s="138"/>
      <c r="G1" s="138"/>
      <c r="H1" s="139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3" t="str">
        <f>IF(Identificação!B2=0,"",Identificação!B2)</f>
        <v>Tomada de Preços</v>
      </c>
      <c r="D2" s="163"/>
      <c r="E2" s="28" t="s">
        <v>151</v>
      </c>
      <c r="F2" s="29">
        <f>IF(Identificação!E2=0,"",Identificação!E2)</f>
        <v>5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6" t="s">
        <v>153</v>
      </c>
      <c r="B3" s="147"/>
      <c r="C3" s="148" t="str">
        <f>IF(Identificação!B3=0,"",Identificação!B3)</f>
        <v>PAVIMENTAÇÃO DA RUA CLEMENTE GUINDANI E OLIVIO BERTUOL</v>
      </c>
      <c r="D3" s="148"/>
      <c r="E3" s="148"/>
      <c r="F3" s="148"/>
      <c r="G3" s="148"/>
      <c r="H3" s="149"/>
      <c r="I3" s="103"/>
      <c r="J3" s="103"/>
    </row>
    <row r="4" spans="1:12" s="27" customFormat="1" ht="15.75" thickBot="1" x14ac:dyDescent="0.3">
      <c r="A4" s="18" t="s">
        <v>3791</v>
      </c>
      <c r="B4" s="26"/>
      <c r="C4" s="129"/>
      <c r="D4" s="129"/>
      <c r="E4" s="129"/>
      <c r="F4" s="129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64" t="str">
        <f>IF(Identificação!B5=0,"",Identificação!B5)</f>
        <v>Obras e Serviços de Engenharia</v>
      </c>
      <c r="D5" s="165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1">
        <f>SUMIFS(H12:H39953,B12:B39953,"&gt;0",H12:H39953,"&lt;&gt;0")</f>
        <v>0</v>
      </c>
      <c r="D6" s="162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7" t="s">
        <v>3754</v>
      </c>
      <c r="B10" s="157" t="s">
        <v>3755</v>
      </c>
      <c r="C10" s="157" t="s">
        <v>3677</v>
      </c>
      <c r="D10" s="133" t="s">
        <v>3756</v>
      </c>
      <c r="E10" s="166" t="s">
        <v>171</v>
      </c>
      <c r="F10" s="167"/>
      <c r="G10" s="167"/>
      <c r="H10" s="167"/>
      <c r="I10" s="167"/>
      <c r="J10" s="167"/>
      <c r="K10" s="167"/>
    </row>
    <row r="11" spans="1:12" customFormat="1" ht="45" x14ac:dyDescent="0.25">
      <c r="A11" s="158"/>
      <c r="B11" s="158"/>
      <c r="C11" s="158"/>
      <c r="D11" s="134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>
        <f>IF('Orçamento-base'!A12&gt;0,'Orçamento-base'!A12,"")</f>
        <v>1</v>
      </c>
      <c r="B12" s="111" t="str">
        <f>'Orçamento-base'!B12</f>
        <v/>
      </c>
      <c r="C12" s="66">
        <f>IF('Orçamento-base'!C12&gt;0,'Orçamento-base'!C12,"")</f>
        <v>1</v>
      </c>
      <c r="D12" s="54" t="str">
        <f>IF('Orçamento-base'!G12&gt;0,'Orçamento-base'!G12,"")</f>
        <v>RUA CLEMENTE GUINDANI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>
        <f>IF('Orçamento-base'!A13&gt;0,'Orçamento-base'!A13,"")</f>
        <v>1</v>
      </c>
      <c r="B13" s="111">
        <f>'Orçamento-base'!B13</f>
        <v>1</v>
      </c>
      <c r="C13" s="66" t="str">
        <f>IF('Orçamento-base'!C13&gt;0,'Orçamento-base'!C13,"")</f>
        <v>1.1</v>
      </c>
      <c r="D13" s="54" t="str">
        <f>IF('Orçamento-base'!G13&gt;0,'Orçamento-base'!G13,"")</f>
        <v>Paralelepípedo em pedra basalto</v>
      </c>
      <c r="E13" s="116">
        <f>IF('Orçamento-base'!H13&gt;0,'Orçamento-base'!H13,"")</f>
        <v>550</v>
      </c>
      <c r="F13" s="54" t="str">
        <f>IF('Orçamento-base'!I13&gt;0,'Orçamento-base'!I13,"")</f>
        <v>m2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3894</v>
      </c>
      <c r="J4" s="11" t="s">
        <v>3894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3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3944</v>
      </c>
      <c r="J23" s="11" t="s">
        <v>3945</v>
      </c>
      <c r="N23" t="s">
        <v>3792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3710</v>
      </c>
      <c r="J24" s="11" t="s">
        <v>3711</v>
      </c>
      <c r="N24" t="s">
        <v>3781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3839</v>
      </c>
      <c r="J25" s="11" t="s">
        <v>3837</v>
      </c>
      <c r="N25" t="s">
        <v>3993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3903</v>
      </c>
      <c r="J26" s="11" t="s">
        <v>3904</v>
      </c>
      <c r="N26" t="s">
        <v>3999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3891</v>
      </c>
      <c r="J27" s="11" t="s">
        <v>3892</v>
      </c>
      <c r="N27" t="s">
        <v>3793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3901</v>
      </c>
      <c r="J28" s="11" t="s">
        <v>3902</v>
      </c>
      <c r="N28" t="s">
        <v>4000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3708</v>
      </c>
      <c r="J29" s="11" t="s">
        <v>3709</v>
      </c>
      <c r="N29" t="s">
        <v>4021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3958</v>
      </c>
      <c r="J30" s="11" t="s">
        <v>3957</v>
      </c>
      <c r="N30" t="s">
        <v>3780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3841</v>
      </c>
      <c r="J31" s="11" t="s">
        <v>3842</v>
      </c>
      <c r="N31" t="s">
        <v>3776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3702</v>
      </c>
      <c r="J32" s="11" t="s">
        <v>18</v>
      </c>
      <c r="N32" t="s">
        <v>4001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3712</v>
      </c>
      <c r="J33" s="11" t="s">
        <v>3712</v>
      </c>
      <c r="N33" t="s">
        <v>3775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3847</v>
      </c>
      <c r="J34" s="11" t="s">
        <v>3847</v>
      </c>
      <c r="N34" t="s">
        <v>3984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3713</v>
      </c>
      <c r="J35" s="11" t="s">
        <v>3714</v>
      </c>
      <c r="N35" t="s">
        <v>3794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3782</v>
      </c>
      <c r="J36" s="11" t="s">
        <v>3783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3967</v>
      </c>
      <c r="J37" s="11" t="s">
        <v>3968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3715</v>
      </c>
      <c r="J38" s="11" t="s">
        <v>3716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3717</v>
      </c>
      <c r="J39" s="11" t="s">
        <v>3718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3905</v>
      </c>
      <c r="J40" s="11" t="s">
        <v>3906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3907</v>
      </c>
      <c r="J41" s="11" t="s">
        <v>3908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3719</v>
      </c>
      <c r="J42" s="11" t="s">
        <v>3720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3854</v>
      </c>
      <c r="J43" s="11" t="s">
        <v>3854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3" t="s">
        <v>3851</v>
      </c>
      <c r="J45" s="11" t="s">
        <v>3850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3721</v>
      </c>
      <c r="J46" s="11" t="s">
        <v>3722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3946</v>
      </c>
      <c r="J47" s="11" t="s">
        <v>3947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3974</v>
      </c>
      <c r="J48" s="11" t="s">
        <v>3975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3698</v>
      </c>
      <c r="J49" s="11" t="s">
        <v>14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3723</v>
      </c>
      <c r="J50" s="11" t="s">
        <v>3724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4022</v>
      </c>
      <c r="J51" s="11" t="s">
        <v>4023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3" t="s">
        <v>3879</v>
      </c>
      <c r="J52" s="11" t="s">
        <v>3880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3725</v>
      </c>
      <c r="J53" s="11" t="s">
        <v>3726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3774</v>
      </c>
      <c r="J54" s="11" t="s">
        <v>3771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3883</v>
      </c>
      <c r="J55" s="11" t="s">
        <v>3884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3940</v>
      </c>
      <c r="J56" s="11" t="s">
        <v>3941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3700</v>
      </c>
      <c r="J57" s="11" t="s">
        <v>16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4013</v>
      </c>
      <c r="J58" s="11" t="s">
        <v>4014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3727</v>
      </c>
      <c r="J59" s="11" t="s">
        <v>3727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3767</v>
      </c>
      <c r="J60" s="11" t="s">
        <v>3768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3769</v>
      </c>
      <c r="J61" s="11" t="s">
        <v>3770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3909</v>
      </c>
      <c r="J62" s="11" t="s">
        <v>3910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3728</v>
      </c>
      <c r="J63" s="11" t="s">
        <v>3729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3991</v>
      </c>
      <c r="J64" s="11" t="s">
        <v>3992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3697</v>
      </c>
      <c r="J65" s="11" t="s">
        <v>13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3911</v>
      </c>
      <c r="J66" s="11" t="s">
        <v>3912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3" t="s">
        <v>3893</v>
      </c>
      <c r="J67" s="11" t="s">
        <v>3855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3730</v>
      </c>
      <c r="J68" s="11" t="s">
        <v>3731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4015</v>
      </c>
      <c r="J69" s="11" t="s">
        <v>4016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3694</v>
      </c>
      <c r="J70" s="11" t="s">
        <v>10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3695</v>
      </c>
      <c r="J71" s="11" t="s">
        <v>11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3976</v>
      </c>
      <c r="J72" s="11" t="s">
        <v>3977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4017</v>
      </c>
      <c r="J73" s="11" t="s">
        <v>4018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3696</v>
      </c>
      <c r="J74" s="11" t="s">
        <v>12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3765</v>
      </c>
      <c r="J75" s="11" t="s">
        <v>3969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3913</v>
      </c>
      <c r="J76" s="11" t="s">
        <v>3914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3972</v>
      </c>
      <c r="J77" s="11" t="s">
        <v>3973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3887</v>
      </c>
      <c r="J78" s="11" t="s">
        <v>3888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3766</v>
      </c>
      <c r="J79" s="11" t="s">
        <v>3732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3948</v>
      </c>
      <c r="J80" s="11" t="s">
        <v>3949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3733</v>
      </c>
      <c r="J81" s="11" t="s">
        <v>3734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3858</v>
      </c>
      <c r="J82" s="11" t="s">
        <v>3859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3856</v>
      </c>
      <c r="J83" s="11" t="s">
        <v>3857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3" t="s">
        <v>3860</v>
      </c>
      <c r="J84" s="11" t="s">
        <v>3861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3986</v>
      </c>
      <c r="J85" s="11" t="s">
        <v>3987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3970</v>
      </c>
      <c r="J86" s="11" t="s">
        <v>3971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3889</v>
      </c>
      <c r="J87" s="11" t="s">
        <v>3890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3703</v>
      </c>
      <c r="J88" s="11" t="s">
        <v>19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3735</v>
      </c>
      <c r="J89" s="11" t="s">
        <v>3735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" t="s">
        <v>3978</v>
      </c>
      <c r="J90" s="11" t="s">
        <v>3979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3784</v>
      </c>
      <c r="J91" s="11" t="s">
        <v>3736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3989</v>
      </c>
      <c r="J92" s="11" t="s">
        <v>3990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3915</v>
      </c>
      <c r="J93" s="11" t="s">
        <v>3916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3917</v>
      </c>
      <c r="J94" s="11" t="s">
        <v>3918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3919</v>
      </c>
      <c r="J95" s="11" t="s">
        <v>3920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3" t="s">
        <v>3862</v>
      </c>
      <c r="J96" s="11" t="s">
        <v>3863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3885</v>
      </c>
      <c r="J97" s="11" t="s">
        <v>3886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3864</v>
      </c>
      <c r="J98" s="11" t="s">
        <v>3865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3737</v>
      </c>
      <c r="J99" s="11" t="s">
        <v>3738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" t="s">
        <v>3921</v>
      </c>
      <c r="J100" s="11" t="s">
        <v>3922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" t="s">
        <v>3950</v>
      </c>
      <c r="J101" s="11" t="s">
        <v>3951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3739</v>
      </c>
      <c r="J102" s="11" t="s">
        <v>3740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3866</v>
      </c>
      <c r="J103" s="11" t="s">
        <v>3923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3772</v>
      </c>
      <c r="J104" s="11" t="s">
        <v>3773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3867</v>
      </c>
      <c r="J105" s="11" t="s">
        <v>3868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3" t="s">
        <v>3954</v>
      </c>
      <c r="J106" s="11" t="s">
        <v>3955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3" t="s">
        <v>3869</v>
      </c>
      <c r="J107" s="11" t="s">
        <v>3870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3871</v>
      </c>
      <c r="J108" s="11" t="s">
        <v>3924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3699</v>
      </c>
      <c r="J109" s="11" t="s">
        <v>15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3741</v>
      </c>
      <c r="J110" s="11" t="s">
        <v>3742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3878</v>
      </c>
      <c r="J111" s="11" t="s">
        <v>3877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" t="s">
        <v>4024</v>
      </c>
      <c r="J112" s="11" t="s">
        <v>4025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3876</v>
      </c>
      <c r="J113" s="11" t="s">
        <v>3876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3" t="s">
        <v>3925</v>
      </c>
      <c r="J114" s="11" t="s">
        <v>3926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3" t="s">
        <v>3927</v>
      </c>
      <c r="J115" s="11" t="s">
        <v>3928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3952</v>
      </c>
      <c r="J116" s="11" t="s">
        <v>3953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3" t="s">
        <v>3963</v>
      </c>
      <c r="J117" s="11" t="s">
        <v>3964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3872</v>
      </c>
      <c r="J118" s="11" t="s">
        <v>3873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3874</v>
      </c>
      <c r="J119" s="11" t="s">
        <v>3875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" t="s">
        <v>3693</v>
      </c>
      <c r="J120" s="11" t="s">
        <v>3748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" t="s">
        <v>3701</v>
      </c>
      <c r="J121" s="11" t="s">
        <v>17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" t="s">
        <v>3988</v>
      </c>
      <c r="J122" s="11" t="s">
        <v>3929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" t="s">
        <v>4019</v>
      </c>
      <c r="J123" s="11" t="s">
        <v>4020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" t="s">
        <v>3965</v>
      </c>
      <c r="J124" s="11" t="s">
        <v>3966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3743</v>
      </c>
      <c r="J125" s="11" t="s">
        <v>3744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3" t="s">
        <v>3881</v>
      </c>
      <c r="J126" s="11" t="s">
        <v>3882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/>
      <c r="J127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/>
      <c r="J128"/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/>
      <c r="J129"/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/>
      <c r="J130"/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/>
      <c r="J131"/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/>
      <c r="J132"/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2023-09-08T18:32:26Z</dcterms:modified>
</cp:coreProperties>
</file>