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2-2023 LAJEADO BONITO TRECHO km 0+00,00 a km 0 a 155,00\ENGENHARIA PLANILHAS\"/>
    </mc:Choice>
  </mc:AlternateContent>
  <bookViews>
    <workbookView xWindow="0" yWindow="0" windowWidth="20490" windowHeight="762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CustoUnitario" hidden="1">ROUND('Orçamento-base'!$U1,15-13*'Orçamento-base'!$AF$8)</definedName>
    <definedName name="ORÇAMENTO.PrecoUnitarioLicitado" hidden="1">'Orçamento-base'!$AL1</definedName>
    <definedName name="TIPOORCAMENTO" hidden="1">IF(VALUE([1]MENU!$O$3)=2,"Licitado","Proposto")</definedName>
  </definedNames>
  <calcPr calcId="162913"/>
</workbook>
</file>

<file path=xl/calcChain.xml><?xml version="1.0" encoding="utf-8"?>
<calcChain xmlns="http://schemas.openxmlformats.org/spreadsheetml/2006/main">
  <c r="K14" i="3" l="1"/>
  <c r="O14" i="3"/>
  <c r="Q14" i="3"/>
  <c r="K17" i="3" l="1"/>
  <c r="K15" i="3" l="1"/>
  <c r="B15" i="3" s="1"/>
  <c r="K16" i="3"/>
  <c r="K18" i="3"/>
  <c r="K19" i="3"/>
  <c r="K20" i="3"/>
  <c r="B20" i="3" s="1"/>
  <c r="K21" i="3"/>
  <c r="K22" i="3"/>
  <c r="K23" i="3"/>
  <c r="B23" i="3" s="1"/>
  <c r="K24" i="3"/>
  <c r="K25" i="3"/>
  <c r="K26" i="3"/>
  <c r="K27" i="3"/>
  <c r="K28" i="3"/>
  <c r="K29" i="3"/>
  <c r="K30" i="3"/>
  <c r="K31" i="3"/>
  <c r="B31" i="3" s="1"/>
  <c r="K32" i="3"/>
  <c r="K33" i="3"/>
  <c r="K34" i="3"/>
  <c r="K35" i="3"/>
  <c r="B35" i="3" s="1"/>
  <c r="K36" i="3"/>
  <c r="K37" i="3"/>
  <c r="K38" i="3"/>
  <c r="K39" i="3"/>
  <c r="B39" i="3" s="1"/>
  <c r="K40" i="3"/>
  <c r="K41" i="3"/>
  <c r="K42" i="3"/>
  <c r="K43" i="3"/>
  <c r="K44" i="3"/>
  <c r="K45" i="3"/>
  <c r="K46" i="3"/>
  <c r="K47" i="3"/>
  <c r="K48" i="3"/>
  <c r="K49" i="3"/>
  <c r="B49" i="3" s="1"/>
  <c r="K50" i="3"/>
  <c r="K51" i="3"/>
  <c r="K52" i="3"/>
  <c r="B52" i="3" s="1"/>
  <c r="K53" i="3"/>
  <c r="K54" i="3"/>
  <c r="K55" i="3"/>
  <c r="K56" i="3"/>
  <c r="K57" i="3"/>
  <c r="K58" i="3"/>
  <c r="K59" i="3"/>
  <c r="K60" i="3"/>
  <c r="B60" i="3" s="1"/>
  <c r="K61" i="3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6" i="3" l="1"/>
  <c r="B17" i="3" s="1"/>
  <c r="B18" i="3" s="1"/>
  <c r="K12" i="3"/>
  <c r="B12" i="3" s="1"/>
  <c r="B19" i="3" l="1"/>
  <c r="E12" i="6"/>
  <c r="H12" i="6" s="1"/>
  <c r="B21" i="3" l="1"/>
  <c r="B22" i="3" s="1"/>
  <c r="C5" i="6"/>
  <c r="C3" i="6"/>
  <c r="H2" i="6"/>
  <c r="F2" i="6"/>
  <c r="C2" i="6"/>
  <c r="K4" i="3"/>
  <c r="K2" i="3"/>
  <c r="C3" i="3"/>
  <c r="C4" i="3"/>
  <c r="C5" i="3"/>
  <c r="I2" i="3"/>
  <c r="C2" i="3"/>
  <c r="B24" i="3" l="1"/>
  <c r="B25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6" i="3" l="1"/>
  <c r="E13" i="6"/>
  <c r="H13" i="6" s="1"/>
  <c r="O13" i="3"/>
  <c r="B27" i="3" l="1"/>
  <c r="F2" i="8"/>
  <c r="E238" i="8" s="1"/>
  <c r="F13" i="6"/>
  <c r="D13" i="6"/>
  <c r="A13" i="6"/>
  <c r="F12" i="6"/>
  <c r="D12" i="6"/>
  <c r="A12" i="6"/>
  <c r="C13" i="2"/>
  <c r="Q12" i="3"/>
  <c r="O12" i="3"/>
  <c r="Q13" i="3"/>
  <c r="B28" i="3" l="1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9" i="3" l="1"/>
  <c r="B30" i="3" s="1"/>
  <c r="B32" i="3" s="1"/>
  <c r="B33" i="3" s="1"/>
  <c r="B34" i="3" s="1"/>
  <c r="B36" i="3" s="1"/>
  <c r="B37" i="3" s="1"/>
  <c r="B38" i="3" s="1"/>
  <c r="B40" i="3" s="1"/>
  <c r="B41" i="3" s="1"/>
  <c r="B42" i="3" s="1"/>
  <c r="B43" i="3" s="1"/>
  <c r="B44" i="3" s="1"/>
  <c r="B45" i="3" s="1"/>
  <c r="B46" i="3" s="1"/>
  <c r="B47" i="3" s="1"/>
  <c r="B48" i="3" s="1"/>
  <c r="B50" i="3" s="1"/>
  <c r="B51" i="3" s="1"/>
  <c r="B53" i="3" s="1"/>
  <c r="B54" i="3" s="1"/>
  <c r="B55" i="3" s="1"/>
  <c r="B56" i="3" s="1"/>
  <c r="B57" i="3" s="1"/>
  <c r="B58" i="3" s="1"/>
  <c r="B59" i="3" s="1"/>
  <c r="B61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  <c r="C13" i="6" l="1"/>
  <c r="C12" i="6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<sst xmlns="http://schemas.openxmlformats.org/spreadsheetml/2006/main" count="15357" uniqueCount="4151">
  <si>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</si>
  <si>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</si>
  <si>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</si>
  <si>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</si>
  <si>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</si>
  <si>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</si>
  <si>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</si>
  <si>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</si>
  <si>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</si>
  <si>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</si>
  <si>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</si>
  <si>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</si>
  <si>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</si>
  <si>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</si>
  <si>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</si>
  <si>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</si>
  <si>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</si>
  <si>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</si>
  <si>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</si>
  <si>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</si>
  <si>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</si>
  <si>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</si>
  <si>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</si>
  <si>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</si>
  <si>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</si>
  <si>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</si>
  <si>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</si>
  <si>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</si>
  <si>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</si>
  <si>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</si>
  <si>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</si>
  <si>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</si>
  <si>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</si>
  <si>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</si>
  <si>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</si>
  <si>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</si>
  <si>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</si>
  <si>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</si>
  <si>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</si>
  <si>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</si>
  <si>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</si>
  <si>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</si>
  <si>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</si>
  <si>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</si>
  <si>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</si>
  <si>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</si>
  <si>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</si>
  <si>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</si>
  <si>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</si>
  <si>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</si>
  <si>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</si>
  <si>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</si>
  <si>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</si>
  <si>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</si>
  <si>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</si>
  <si>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</si>
  <si>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</si>
  <si>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</si>
  <si>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</si>
  <si>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</si>
  <si>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</si>
  <si>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</si>
  <si>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</si>
  <si>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</si>
  <si>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</si>
  <si>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</si>
  <si>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</si>
  <si>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</si>
  <si>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</si>
  <si>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</si>
  <si>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</si>
  <si>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</si>
  <si>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</si>
  <si>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</si>
  <si>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</si>
  <si>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</si>
  <si>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</si>
  <si>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</si>
  <si>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</si>
  <si>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</si>
  <si>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</si>
  <si>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</si>
  <si>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</si>
  <si>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</si>
  <si>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</si>
  <si>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</si>
  <si>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</si>
  <si>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</si>
  <si>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</si>
  <si>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</si>
  <si>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</si>
  <si>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</si>
  <si>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</si>
  <si>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</si>
  <si>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</si>
  <si>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</si>
  <si>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</si>
  <si>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</si>
  <si>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</si>
  <si>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</si>
  <si>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</si>
  <si>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</si>
  <si>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</si>
  <si>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</si>
  <si>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</si>
  <si>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</si>
  <si>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</si>
  <si>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</si>
  <si>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</si>
  <si>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</si>
  <si>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</si>
  <si>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</si>
  <si>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</si>
  <si>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</si>
  <si>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</si>
  <si>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</si>
  <si>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</si>
  <si>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</si>
  <si>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</si>
  <si>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</si>
  <si>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</si>
  <si>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</si>
  <si>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</si>
  <si>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</si>
  <si>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</si>
  <si>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</si>
  <si>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</si>
  <si>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</si>
  <si>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</si>
  <si>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</si>
  <si>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</si>
  <si>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</si>
  <si>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</si>
  <si>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</si>
  <si>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</si>
  <si>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</si>
  <si>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</si>
  <si>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</si>
  <si>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</si>
  <si>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</si>
  <si>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</si>
  <si>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</si>
  <si>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</si>
  <si>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</si>
  <si>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</si>
  <si>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</si>
  <si>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</si>
  <si>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</si>
  <si>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</si>
  <si>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</si>
  <si>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</si>
  <si>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</si>
  <si>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</si>
  <si>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</si>
  <si>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</si>
  <si>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</si>
  <si>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</si>
  <si>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</si>
  <si>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</si>
  <si>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</si>
  <si>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</si>
  <si>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</si>
  <si>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</si>
  <si>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</si>
  <si>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</si>
  <si>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</si>
  <si>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</si>
  <si>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</si>
  <si>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</si>
  <si>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</si>
  <si>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</si>
  <si>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</si>
  <si>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</si>
  <si>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</si>
  <si>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</si>
  <si>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</si>
  <si>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</si>
  <si>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</si>
  <si>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</si>
  <si>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</si>
  <si>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</si>
  <si>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</si>
  <si>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</si>
  <si>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</si>
  <si>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</si>
  <si>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</si>
  <si>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</si>
  <si>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</si>
  <si>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</si>
  <si>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</si>
  <si>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</si>
  <si>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</si>
  <si>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</si>
  <si>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</si>
  <si>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</si>
  <si>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</si>
  <si>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</si>
  <si>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</si>
  <si>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</si>
  <si>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</si>
  <si>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</si>
  <si>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</si>
  <si>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</si>
  <si>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</si>
  <si>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</si>
  <si>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</si>
  <si>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</si>
  <si>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</si>
  <si>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</si>
  <si>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</si>
  <si>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</si>
  <si>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</si>
  <si>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</si>
  <si>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</si>
  <si>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</si>
  <si>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</si>
  <si>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</si>
  <si>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</si>
  <si>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</si>
  <si>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</si>
  <si>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</si>
  <si>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</si>
  <si>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</si>
  <si>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</si>
  <si>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</si>
  <si>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</si>
  <si>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</si>
  <si>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</si>
  <si>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</si>
  <si>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</si>
  <si>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</si>
  <si>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</si>
  <si>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</si>
  <si>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</si>
  <si>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</si>
  <si>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</si>
  <si>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</si>
  <si>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</si>
  <si>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</si>
  <si>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</si>
  <si>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</si>
  <si>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</si>
  <si>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</si>
  <si>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</si>
  <si>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</si>
  <si>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</si>
  <si>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</si>
  <si>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</si>
  <si>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</si>
  <si>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</si>
  <si>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</si>
  <si>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</si>
  <si>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</si>
  <si>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</si>
  <si>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</si>
  <si>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</si>
  <si>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</si>
  <si>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</si>
  <si>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</si>
  <si>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</si>
  <si>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</si>
  <si>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</si>
  <si>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</si>
  <si>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</si>
  <si>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</si>
  <si>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</si>
  <si>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</si>
  <si>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</si>
  <si>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</si>
  <si>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</si>
  <si>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</si>
  <si>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</si>
  <si>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</si>
  <si>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</si>
  <si>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</si>
  <si>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</si>
  <si>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</si>
  <si>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</si>
  <si>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</si>
  <si>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</si>
  <si>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</si>
  <si>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</si>
  <si>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</si>
  <si>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</si>
  <si>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</si>
  <si>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</si>
  <si>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</si>
  <si>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</si>
  <si>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</si>
  <si>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</si>
  <si>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</si>
  <si>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</si>
  <si>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</si>
  <si>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</si>
  <si>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</si>
  <si>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</si>
  <si>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</si>
  <si>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</si>
  <si>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</si>
  <si>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</si>
  <si>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</si>
  <si>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</si>
  <si>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</si>
  <si>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</si>
  <si>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</si>
  <si>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</si>
  <si>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</si>
  <si>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</si>
  <si>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</si>
  <si>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</si>
  <si>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</si>
  <si>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</si>
  <si>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</si>
  <si>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</si>
  <si>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</si>
  <si>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</si>
  <si>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</si>
  <si>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</si>
  <si>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</si>
  <si>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</si>
  <si>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</si>
  <si>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</si>
  <si>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</si>
  <si>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</si>
  <si>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</si>
  <si>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</si>
  <si>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</si>
  <si>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</si>
  <si>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</si>
  <si>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</si>
  <si>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</si>
  <si>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</si>
  <si>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</si>
  <si>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</si>
  <si>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</si>
  <si>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</si>
  <si>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</si>
  <si>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</si>
  <si>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</si>
  <si>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</si>
  <si>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</si>
  <si>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</si>
  <si>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</si>
  <si>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</si>
  <si>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</si>
  <si>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</si>
  <si>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</si>
  <si>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</si>
  <si>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</si>
  <si>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</si>
  <si>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</si>
  <si>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</si>
  <si>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</si>
  <si>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</si>
  <si>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</si>
  <si>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</si>
  <si>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</si>
  <si>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</si>
  <si>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</si>
  <si>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</si>
  <si>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</si>
  <si>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</si>
  <si>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</si>
  <si>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</si>
  <si>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</si>
  <si>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</si>
  <si>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</si>
  <si>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</si>
  <si>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</si>
  <si>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</si>
  <si>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</si>
  <si>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</si>
  <si>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</si>
  <si>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</si>
  <si>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</si>
  <si>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</si>
  <si>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</si>
  <si>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</si>
  <si>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</si>
  <si>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</si>
  <si>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</si>
  <si>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</si>
  <si>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</si>
  <si>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</si>
  <si>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</si>
  <si>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</si>
  <si>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</si>
  <si>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</si>
  <si>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</si>
  <si>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</si>
  <si>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</si>
  <si>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</si>
  <si>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</si>
  <si>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</si>
  <si>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</si>
  <si>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</si>
  <si>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</si>
  <si>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</si>
  <si>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</si>
  <si>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</si>
  <si>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</si>
  <si>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</si>
  <si>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</si>
  <si>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</si>
  <si>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</si>
  <si>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</si>
  <si>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</si>
  <si>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</si>
  <si>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</si>
  <si>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</si>
  <si>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</si>
  <si>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</si>
  <si>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</si>
  <si>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</si>
  <si>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</si>
  <si>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</si>
  <si>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</si>
  <si>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</si>
  <si>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</si>
  <si>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</si>
  <si>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</si>
  <si>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</si>
  <si>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</si>
  <si>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</si>
  <si>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</si>
  <si>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</si>
  <si>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</si>
  <si>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</si>
  <si>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</si>
  <si>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</si>
  <si>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</si>
  <si>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</si>
  <si>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</si>
  <si>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</si>
  <si>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</si>
  <si>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</si>
  <si>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</si>
  <si>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</si>
  <si>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</si>
  <si>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</si>
  <si>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</si>
  <si>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</si>
  <si>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</si>
  <si>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</si>
  <si>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</si>
  <si>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</si>
  <si>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</si>
  <si>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</si>
  <si>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</si>
  <si>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</si>
  <si>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</si>
  <si>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</si>
  <si>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</si>
  <si>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</si>
  <si>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</si>
  <si>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</si>
  <si>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</si>
  <si>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</si>
  <si>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</si>
  <si>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</si>
  <si>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</si>
  <si>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</si>
  <si>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</si>
  <si>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</si>
  <si>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</si>
  <si>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</si>
  <si>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</si>
  <si>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</si>
  <si>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</si>
  <si>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</si>
  <si>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</si>
  <si>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</si>
  <si>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</si>
  <si>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</si>
  <si>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</si>
  <si>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</si>
  <si>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</si>
  <si>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</si>
  <si>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</si>
  <si>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</si>
  <si>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</si>
  <si>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</si>
  <si>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</si>
  <si>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</si>
  <si>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</si>
  <si>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</si>
  <si>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</si>
  <si>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</si>
  <si>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</si>
  <si>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</si>
  <si>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</si>
  <si>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</si>
  <si>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</si>
  <si>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</si>
  <si>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</si>
  <si>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</si>
  <si>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</si>
  <si>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</si>
  <si>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</si>
  <si>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</si>
  <si>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</si>
  <si>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</si>
  <si>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</si>
  <si>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</si>
  <si>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</si>
  <si>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</si>
  <si>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</si>
  <si>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</si>
  <si>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</si>
  <si>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</si>
  <si>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</si>
  <si>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</si>
  <si>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</si>
  <si>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</si>
  <si>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</si>
  <si>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</si>
  <si>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</si>
  <si>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</si>
  <si>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</si>
  <si>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</si>
  <si>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</si>
  <si>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</si>
  <si>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</si>
  <si>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</si>
  <si>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</si>
  <si>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</si>
  <si>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</si>
  <si>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</si>
  <si>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</si>
  <si>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</si>
  <si>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</si>
  <si>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</si>
  <si>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</si>
  <si>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</si>
  <si>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</si>
  <si>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</si>
  <si>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</si>
  <si>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</si>
  <si>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</si>
  <si>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</si>
  <si>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</si>
  <si>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</si>
  <si>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</si>
  <si>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</si>
  <si>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</si>
  <si>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</si>
  <si>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</si>
  <si>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</si>
  <si>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</si>
  <si>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</si>
  <si>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</si>
  <si>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</si>
  <si>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</si>
  <si>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</si>
  <si>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</si>
  <si>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</si>
  <si>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</si>
  <si>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</si>
  <si>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</si>
  <si>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</si>
  <si>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</si>
  <si>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</si>
  <si>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</si>
  <si>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</si>
  <si>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</si>
  <si>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</si>
  <si>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</si>
  <si>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</si>
  <si>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</si>
  <si>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</si>
  <si>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</si>
  <si>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</si>
  <si>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</si>
  <si>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</si>
  <si>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</si>
  <si>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</si>
  <si>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</si>
  <si>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</si>
  <si>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</si>
  <si>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</si>
  <si>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</si>
  <si>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</si>
  <si>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</si>
  <si>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</si>
  <si>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</si>
  <si>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</si>
  <si>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</si>
  <si>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</si>
  <si>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</si>
  <si>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</si>
  <si>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</si>
  <si>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</si>
  <si>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</si>
  <si>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</si>
  <si>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</si>
  <si>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</si>
  <si>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</si>
  <si>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</si>
  <si>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</si>
  <si>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</si>
  <si>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</si>
  <si>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</si>
  <si>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</si>
  <si>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</si>
  <si>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</si>
  <si>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</si>
  <si>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</si>
  <si>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</si>
  <si>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</si>
  <si>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</si>
  <si>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</si>
  <si>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</si>
  <si>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</si>
  <si>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</si>
  <si>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</si>
  <si>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</si>
  <si>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</si>
  <si>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</si>
  <si>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</si>
  <si>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</si>
  <si>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</si>
  <si>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</si>
  <si>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</si>
  <si>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</si>
  <si>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</si>
  <si>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</si>
  <si>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</si>
  <si>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</si>
  <si>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</si>
  <si>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</si>
  <si>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</si>
  <si>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</si>
  <si>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</si>
  <si>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</si>
  <si>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</si>
  <si>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</si>
  <si>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</si>
  <si>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</si>
  <si>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</si>
  <si>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</si>
  <si>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</si>
  <si>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</si>
  <si>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</si>
  <si>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</si>
  <si>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</si>
  <si>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</si>
  <si>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</si>
  <si>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</si>
  <si>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</si>
  <si>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</si>
  <si>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</si>
  <si>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</si>
  <si>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</si>
  <si>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</si>
  <si>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</si>
  <si>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</si>
  <si>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</si>
  <si>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</si>
  <si>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</si>
  <si>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</si>
  <si>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</si>
  <si>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</si>
  <si>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</si>
  <si>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</si>
  <si>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</si>
  <si>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</si>
  <si>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</si>
  <si>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</si>
  <si>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</si>
  <si>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</si>
  <si>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</si>
  <si>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</si>
  <si>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</si>
  <si>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</si>
  <si>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</si>
  <si>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</si>
  <si>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</si>
  <si>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</si>
  <si>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</si>
  <si>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</si>
  <si>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</si>
  <si>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</si>
  <si>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</si>
  <si>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</si>
  <si>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</si>
  <si>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</si>
  <si>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</si>
  <si>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</si>
  <si>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</si>
  <si>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</si>
  <si>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</si>
  <si>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</si>
  <si>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</si>
  <si>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</si>
  <si>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</si>
  <si>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</si>
  <si>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</si>
  <si>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</si>
  <si>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</si>
  <si>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</si>
  <si>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</si>
  <si>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</si>
  <si>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</si>
  <si>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</si>
  <si>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</si>
  <si>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</si>
  <si>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</si>
  <si>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</si>
  <si>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</si>
  <si>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</si>
  <si>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</si>
  <si>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</si>
  <si>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</si>
  <si>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</si>
  <si>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</si>
  <si>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</si>
  <si>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</si>
  <si>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</si>
  <si>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</si>
  <si>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</si>
  <si>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</si>
  <si>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</si>
  <si>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</si>
  <si>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</si>
  <si>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</si>
  <si>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</si>
  <si>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</si>
  <si>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</si>
  <si>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</si>
  <si>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</si>
  <si>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</si>
  <si>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</si>
  <si>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</si>
  <si>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</si>
  <si>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</si>
  <si>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</si>
  <si>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</si>
  <si>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</si>
  <si>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</si>
  <si>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</si>
  <si>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</si>
  <si>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</si>
  <si>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</si>
  <si>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</si>
  <si>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</si>
  <si>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</si>
  <si>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</si>
  <si>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</si>
  <si>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</si>
  <si>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</si>
  <si>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</si>
  <si>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</si>
  <si>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</si>
  <si>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</si>
  <si>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</si>
  <si>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</si>
  <si>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</si>
  <si>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</si>
  <si>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</si>
  <si>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</si>
  <si>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</si>
  <si>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</si>
  <si>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</si>
  <si>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</si>
  <si>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</si>
  <si>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</si>
  <si>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</si>
  <si>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</si>
  <si>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</si>
  <si>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</si>
  <si>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</si>
  <si>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</si>
  <si>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</si>
  <si>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</si>
  <si>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</si>
  <si>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</si>
  <si>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</si>
  <si>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</si>
  <si>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</si>
  <si>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</si>
  <si>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</si>
  <si>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</si>
  <si>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</si>
  <si>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</si>
  <si>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</si>
  <si>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</si>
  <si>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</si>
  <si>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</si>
  <si>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</si>
  <si>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</si>
  <si>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</si>
  <si>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</si>
  <si>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</si>
  <si>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</si>
  <si>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</si>
  <si>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</si>
  <si>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</si>
  <si>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</si>
  <si>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</si>
  <si>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</si>
  <si>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</si>
  <si>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</si>
  <si>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</si>
  <si>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</si>
  <si>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</si>
  <si>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</si>
  <si>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</si>
  <si>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</si>
  <si>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</si>
  <si>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</si>
  <si>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</si>
  <si>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</si>
  <si>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</si>
  <si>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</si>
  <si>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</si>
  <si>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</si>
  <si>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</si>
  <si>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</si>
  <si>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</si>
  <si>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</si>
  <si>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</si>
  <si>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</si>
  <si>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</si>
  <si>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</si>
  <si>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</si>
  <si>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</si>
  <si>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</si>
  <si>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</si>
  <si>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</si>
  <si>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</si>
  <si>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</si>
  <si>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</si>
  <si>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</si>
  <si>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</si>
  <si>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</si>
  <si>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</si>
  <si>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</si>
  <si>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</si>
  <si>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</si>
  <si>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</si>
  <si>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</si>
  <si>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</si>
  <si>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</si>
  <si>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</si>
  <si>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</si>
  <si>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</si>
  <si>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</si>
  <si>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</si>
  <si>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</si>
  <si>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</si>
  <si>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</si>
  <si>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</si>
  <si>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</si>
  <si>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</si>
  <si>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</si>
  <si>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</si>
  <si>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</si>
  <si>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</si>
  <si>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</si>
  <si>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</si>
  <si>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</si>
  <si>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</si>
  <si>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</si>
  <si>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</si>
  <si>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</si>
  <si>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</si>
  <si>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</si>
  <si>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</si>
  <si>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</si>
  <si>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</si>
  <si>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</si>
  <si>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</si>
  <si>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</si>
  <si>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</si>
  <si>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</si>
  <si>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</si>
  <si>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</si>
  <si>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</si>
  <si>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</si>
  <si>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</si>
  <si>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</si>
  <si>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</si>
  <si>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</si>
  <si>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</si>
  <si>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</si>
  <si>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</si>
  <si>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</si>
  <si>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</si>
  <si>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</si>
  <si>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</si>
  <si>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</si>
  <si>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</si>
  <si>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</si>
  <si>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</si>
  <si>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</si>
  <si>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</si>
  <si>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</si>
  <si>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</si>
  <si>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</si>
  <si>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</si>
  <si>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</si>
  <si>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</si>
  <si>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</si>
  <si>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</si>
  <si>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</si>
  <si>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</si>
  <si>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</si>
  <si>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</si>
  <si>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</si>
  <si>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</si>
  <si>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</si>
  <si>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</si>
  <si>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</si>
  <si>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</si>
  <si>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</si>
  <si>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</si>
  <si>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</si>
  <si>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</si>
  <si>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</si>
  <si>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</si>
  <si>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</si>
  <si>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</si>
  <si>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</si>
  <si>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</si>
  <si>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</si>
  <si>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</si>
  <si>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</si>
  <si>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</si>
  <si>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</si>
  <si>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</si>
  <si>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</si>
  <si>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</si>
  <si>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</si>
  <si>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</si>
  <si>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</si>
  <si>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</si>
  <si>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</si>
  <si>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</si>
  <si>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</si>
  <si>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</si>
  <si>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</si>
  <si>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</si>
  <si>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</si>
  <si>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</si>
  <si>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</si>
  <si>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</si>
  <si>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</si>
  <si>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</si>
  <si>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</si>
  <si>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</si>
  <si>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</si>
  <si>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</si>
  <si>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</si>
  <si>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</si>
  <si>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</si>
  <si>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</si>
  <si>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</si>
  <si>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</si>
  <si>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</si>
  <si>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</si>
  <si>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</si>
  <si>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</si>
  <si>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</si>
  <si>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</si>
  <si>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</si>
  <si>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</si>
  <si>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</si>
  <si>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</si>
  <si>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</si>
  <si>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</si>
  <si>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</si>
  <si>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</si>
  <si>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</si>
  <si>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</si>
  <si>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</si>
  <si>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</si>
  <si>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</si>
  <si>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</si>
  <si>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</si>
  <si>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</si>
  <si>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</si>
  <si>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</si>
  <si>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</si>
  <si>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</si>
  <si>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</si>
  <si>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</si>
  <si>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</si>
  <si>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</si>
  <si>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</si>
  <si>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</si>
  <si>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</si>
  <si>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</si>
  <si>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</si>
  <si>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</si>
  <si>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</si>
  <si>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</si>
  <si>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</si>
  <si>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</si>
  <si>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</si>
  <si>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</si>
  <si>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</si>
  <si>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</si>
  <si>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</si>
  <si>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</si>
  <si>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</si>
  <si>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</si>
  <si>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</si>
  <si>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</si>
  <si>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</si>
  <si>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</si>
  <si>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</si>
  <si>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</si>
  <si>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</si>
  <si>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</si>
  <si>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</si>
  <si>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</si>
  <si>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</si>
  <si>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</si>
  <si>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</si>
  <si>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</si>
  <si>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</si>
  <si>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</si>
  <si>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</si>
  <si>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</si>
  <si>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</si>
  <si>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</si>
  <si>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</si>
  <si>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</si>
  <si>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</si>
  <si>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</si>
  <si>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</si>
  <si>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</si>
  <si>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</si>
  <si>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</si>
  <si>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</si>
  <si>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</si>
  <si>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</si>
  <si>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</si>
  <si>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</si>
  <si>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</si>
  <si>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</si>
  <si>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</si>
  <si>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</si>
  <si>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</si>
  <si>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</si>
  <si>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</si>
  <si>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</si>
  <si>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</si>
  <si>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</si>
  <si>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</si>
  <si>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</si>
  <si>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</si>
  <si>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</si>
  <si>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</si>
  <si>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</si>
  <si>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</si>
  <si>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</si>
  <si>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</si>
  <si>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</si>
  <si>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</si>
  <si>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</si>
  <si>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</si>
  <si>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</si>
  <si>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</si>
  <si>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</si>
  <si>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</si>
  <si>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</si>
  <si>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</si>
  <si>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</si>
  <si>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</si>
  <si>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</si>
  <si>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</si>
  <si>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</si>
  <si>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</si>
  <si>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</si>
  <si>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</si>
  <si>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</si>
  <si>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</si>
  <si>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</si>
  <si>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</si>
  <si>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</si>
  <si>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</si>
  <si>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</si>
  <si>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</si>
  <si>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</si>
  <si>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</si>
  <si>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</si>
  <si>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</si>
  <si>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</si>
  <si>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</si>
  <si>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</si>
  <si>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</si>
  <si>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</si>
  <si>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</si>
  <si>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</si>
  <si>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</si>
  <si>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</si>
  <si>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</si>
  <si>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</si>
  <si>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</si>
  <si>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</si>
  <si>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</si>
  <si>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</si>
  <si>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</si>
  <si>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</si>
  <si>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</si>
  <si>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</si>
  <si>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</si>
  <si>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</si>
  <si>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</si>
  <si>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</si>
  <si>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</si>
  <si>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</si>
  <si>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</si>
  <si>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</si>
  <si>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</si>
  <si>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</si>
  <si>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</si>
  <si>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</si>
  <si>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</si>
  <si>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</si>
  <si>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</si>
  <si>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</si>
  <si>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</si>
  <si>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</si>
  <si>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</si>
  <si>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</si>
  <si>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</si>
  <si>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</si>
  <si>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</si>
  <si>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</si>
  <si>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</si>
  <si>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</si>
  <si>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</si>
  <si>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</si>
  <si>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</si>
  <si>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</si>
  <si>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</si>
  <si>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</si>
  <si>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</si>
  <si>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</si>
  <si>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</si>
  <si>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</si>
  <si>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</si>
  <si>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</si>
  <si>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</si>
  <si>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</si>
  <si>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</si>
  <si>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</si>
  <si>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</si>
  <si>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</si>
  <si>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</si>
  <si>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</si>
  <si>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</si>
  <si>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</si>
  <si>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</si>
  <si>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</si>
  <si>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</si>
  <si>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</si>
  <si>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</si>
  <si>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</si>
  <si>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</si>
  <si>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</si>
  <si>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</si>
  <si>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</si>
  <si>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</si>
  <si>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</si>
  <si>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</si>
  <si>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</si>
  <si>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</si>
  <si>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</si>
  <si>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</si>
  <si>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</si>
  <si>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</si>
  <si>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</si>
  <si>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</si>
  <si>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</si>
  <si>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</si>
  <si>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</si>
  <si>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</si>
  <si>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</si>
  <si>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</si>
  <si>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</si>
  <si>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</si>
  <si>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</si>
  <si>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</si>
  <si>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</si>
  <si>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</si>
  <si>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</si>
  <si>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</si>
  <si>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</si>
  <si>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</si>
  <si>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</si>
  <si>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</si>
  <si>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</si>
  <si>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</si>
  <si>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</si>
  <si>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</si>
  <si>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</si>
  <si>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</si>
  <si>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</si>
  <si>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</si>
  <si>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</si>
  <si>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</si>
  <si>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</si>
  <si>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</si>
  <si>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</si>
  <si>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</si>
  <si>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</si>
  <si>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</si>
  <si>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</si>
  <si>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</si>
  <si>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</si>
  <si>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</si>
  <si>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</si>
  <si>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</si>
  <si>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</si>
  <si>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</si>
  <si>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</si>
  <si>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</si>
  <si>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</si>
  <si>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</si>
  <si>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</si>
  <si>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</si>
  <si>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</si>
  <si>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</si>
  <si>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</si>
  <si>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</si>
  <si>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</si>
  <si>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</si>
  <si>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</si>
  <si>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</si>
  <si>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</si>
  <si>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</si>
  <si>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</si>
  <si>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</si>
  <si>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</si>
  <si>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</si>
  <si>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</si>
  <si>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</si>
  <si>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</si>
  <si>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</si>
  <si>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</si>
  <si>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</si>
  <si>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</si>
  <si>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</si>
  <si>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</si>
  <si>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</si>
  <si>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</si>
  <si>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</si>
  <si>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</si>
  <si>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</si>
  <si>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</si>
  <si>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</si>
  <si>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</si>
  <si>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</si>
  <si>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</si>
  <si>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</si>
  <si>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</si>
  <si>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</si>
  <si>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</si>
  <si>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</si>
  <si>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</si>
  <si>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</si>
  <si>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</si>
  <si>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</si>
  <si>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</si>
  <si>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</si>
  <si>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</si>
  <si>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</si>
  <si>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</si>
  <si>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</si>
  <si>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</si>
  <si>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</si>
  <si>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</si>
  <si>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</si>
  <si>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</si>
  <si>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</si>
  <si>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</si>
  <si>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</si>
  <si>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</si>
  <si>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</si>
  <si>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</si>
  <si>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</si>
  <si>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</si>
  <si>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</si>
  <si>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</si>
  <si>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</si>
  <si>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</si>
  <si>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</si>
  <si>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</si>
  <si>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</si>
  <si>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</si>
  <si>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</si>
  <si>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</si>
  <si>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</si>
  <si>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</si>
  <si>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</si>
  <si>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</si>
  <si>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</si>
  <si>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</si>
  <si>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</si>
  <si>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</si>
  <si>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</si>
  <si>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</si>
  <si>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</si>
  <si>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</si>
  <si>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</si>
  <si>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</si>
  <si>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</si>
  <si>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</si>
  <si>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</si>
  <si>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</si>
  <si>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</si>
  <si>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</si>
  <si>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</si>
  <si>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</si>
  <si>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</si>
  <si>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</si>
  <si>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</si>
  <si>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</si>
  <si>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</si>
  <si>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</si>
  <si>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</si>
  <si>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</si>
  <si>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</si>
  <si>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</si>
  <si>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</si>
  <si>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</si>
  <si>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</si>
  <si>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</si>
  <si>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</si>
  <si>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</si>
  <si>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</si>
  <si>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</si>
  <si>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</si>
  <si>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</si>
  <si>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</si>
  <si>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</si>
  <si>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</si>
  <si>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</si>
  <si>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</si>
  <si>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</si>
  <si>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</si>
  <si>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</si>
  <si>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</si>
  <si>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</si>
  <si>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</si>
  <si>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</si>
  <si>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</si>
  <si>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</si>
  <si>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</si>
  <si>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</si>
  <si>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</si>
  <si>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</si>
  <si>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</si>
  <si>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</si>
  <si>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</si>
  <si>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</si>
  <si>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</si>
  <si>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</si>
  <si>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</si>
  <si>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</si>
  <si>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</si>
  <si>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</si>
  <si>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</si>
  <si>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</si>
  <si>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</si>
  <si>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</si>
  <si>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</si>
  <si>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</si>
  <si>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</si>
  <si>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</si>
  <si>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</si>
  <si>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</si>
  <si>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</si>
  <si>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</si>
  <si>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</si>
  <si>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</si>
  <si>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</si>
  <si>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</si>
  <si>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</si>
  <si>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</si>
  <si>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</si>
  <si>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</si>
  <si>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</si>
  <si>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</si>
  <si>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</si>
  <si>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</si>
  <si>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</si>
  <si>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</si>
  <si>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</si>
  <si>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</si>
  <si>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</si>
  <si>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</si>
  <si>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</si>
  <si>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</si>
  <si>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</si>
  <si>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</si>
  <si>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</si>
  <si>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</si>
  <si>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</si>
  <si>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</si>
  <si>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</si>
  <si>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</si>
  <si>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</si>
  <si>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</si>
  <si>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</si>
  <si>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</si>
  <si>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</si>
  <si>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</si>
  <si>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</si>
  <si>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</si>
  <si>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</si>
  <si>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</si>
  <si>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</si>
  <si>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</si>
  <si>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</si>
  <si>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</si>
  <si>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</si>
  <si>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</si>
  <si>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</si>
  <si>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</si>
  <si>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</si>
  <si>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</si>
  <si>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</si>
  <si>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</si>
  <si>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</si>
  <si>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</si>
  <si>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</si>
  <si>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</si>
  <si>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</si>
  <si>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</si>
  <si>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</si>
  <si>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</si>
  <si>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</si>
  <si>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</si>
  <si>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</si>
  <si>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</si>
  <si>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</si>
  <si>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</si>
  <si>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</si>
  <si>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</si>
  <si>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</si>
  <si>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</si>
  <si>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</si>
  <si>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</si>
  <si>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</si>
  <si>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</si>
  <si>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</si>
  <si>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</si>
  <si>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</si>
  <si>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</si>
  <si>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</si>
  <si>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</si>
  <si>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</si>
  <si>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</si>
  <si>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</si>
  <si>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</si>
  <si>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</si>
  <si>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</si>
  <si>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</si>
  <si>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</si>
  <si>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</si>
  <si>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</si>
  <si>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</si>
  <si>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</si>
  <si>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</si>
  <si>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</si>
  <si>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</si>
  <si>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</si>
  <si>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</si>
  <si>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</si>
  <si>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</si>
  <si>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</si>
  <si>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</si>
  <si>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</si>
  <si>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</si>
  <si>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</si>
  <si>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</si>
  <si>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</si>
  <si>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</si>
  <si>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</si>
  <si>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</si>
  <si>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</si>
  <si>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</si>
  <si>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</si>
  <si>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</si>
  <si>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</si>
  <si>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</si>
  <si>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</si>
  <si>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</si>
  <si>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</si>
  <si>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</si>
  <si>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</si>
  <si>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</si>
  <si>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</si>
  <si>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</si>
  <si>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</si>
  <si>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</si>
  <si>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</si>
  <si>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</si>
  <si>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</si>
  <si>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</si>
  <si>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</si>
  <si>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</si>
  <si>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</si>
  <si>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</si>
  <si>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</si>
  <si>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</si>
  <si>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</si>
  <si>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</si>
  <si>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</si>
  <si>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</si>
  <si>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</si>
  <si>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</si>
  <si>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</si>
  <si>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</si>
  <si>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</si>
  <si>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</si>
  <si>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</si>
  <si>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</si>
  <si>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</si>
  <si>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</si>
  <si>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</si>
  <si>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</si>
  <si>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</si>
  <si>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</si>
  <si>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</si>
  <si>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</si>
  <si>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</si>
  <si>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</si>
  <si>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</si>
  <si>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</si>
  <si>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</si>
  <si>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</si>
  <si>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</si>
  <si>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</si>
  <si>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</si>
  <si>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</si>
  <si>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</si>
  <si>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</si>
  <si>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</si>
  <si>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</si>
  <si>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</si>
  <si>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</si>
  <si>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</si>
  <si>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</si>
  <si>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</si>
  <si>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</si>
  <si>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</si>
  <si>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</si>
  <si>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</si>
  <si>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</si>
  <si>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</si>
  <si>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</si>
  <si>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</si>
  <si>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</si>
  <si>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</si>
  <si>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</si>
  <si>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</si>
  <si>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</si>
  <si>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</si>
  <si>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</si>
  <si>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</si>
  <si>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</si>
  <si>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</si>
  <si>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</si>
  <si>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</si>
  <si>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</si>
  <si>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</si>
  <si>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</si>
  <si>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</si>
  <si>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</si>
  <si>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</si>
  <si>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</si>
  <si>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</si>
  <si>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</si>
  <si>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</si>
  <si>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</si>
  <si>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</si>
  <si>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</si>
  <si>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</si>
  <si>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</si>
  <si>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</si>
  <si>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</si>
  <si>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</si>
  <si>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</si>
  <si>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</si>
  <si>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</si>
  <si>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</si>
  <si>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</si>
  <si>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</si>
  <si>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</si>
  <si>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</si>
  <si>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</si>
  <si>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</si>
  <si>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</si>
  <si>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</si>
  <si>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</si>
  <si>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</si>
  <si>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</si>
  <si>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</si>
  <si>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</si>
  <si>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</si>
  <si>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</si>
  <si>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</si>
  <si>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</si>
  <si>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</si>
  <si>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</si>
  <si>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</si>
  <si>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</si>
  <si>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</si>
  <si>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</si>
  <si>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</si>
  <si>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</si>
  <si>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</si>
  <si>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</si>
  <si>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</si>
  <si>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</si>
  <si>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</si>
  <si>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</si>
  <si>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</si>
  <si>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</si>
  <si>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</si>
  <si>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</si>
  <si>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</si>
  <si>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</si>
  <si>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</si>
  <si>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</si>
  <si>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</si>
  <si>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</si>
  <si>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</si>
  <si>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</si>
  <si>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</si>
  <si>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</si>
  <si>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</si>
  <si>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</si>
  <si>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</si>
  <si>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</si>
  <si>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</si>
  <si>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</si>
  <si>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</si>
  <si>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</si>
  <si>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</si>
  <si>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</si>
  <si>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</si>
  <si>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</si>
  <si>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</si>
  <si>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</si>
  <si>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</si>
  <si>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</si>
  <si>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</si>
  <si>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</si>
  <si>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</si>
  <si>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</si>
  <si>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</si>
  <si>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</si>
  <si>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</si>
  <si>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</si>
  <si>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</si>
  <si>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</si>
  <si>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</si>
  <si>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</si>
  <si>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</si>
  <si>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</si>
  <si>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</si>
  <si>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</si>
  <si>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</si>
  <si>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</si>
  <si>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</si>
  <si>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</si>
  <si>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</si>
  <si>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</si>
  <si>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</si>
  <si>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</si>
  <si>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</si>
  <si>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</si>
  <si>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</si>
  <si>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</si>
  <si>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</si>
  <si>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</si>
  <si>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</si>
  <si>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</si>
  <si>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</si>
  <si>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</si>
  <si>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</si>
  <si>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</si>
  <si>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</si>
  <si>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</si>
  <si>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</si>
  <si>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</si>
  <si>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</si>
  <si>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</si>
  <si>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</si>
  <si>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</si>
  <si>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</si>
  <si>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</si>
  <si>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</si>
  <si>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</si>
  <si>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</si>
  <si>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</si>
  <si>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</si>
  <si>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</si>
  <si>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</si>
  <si>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</si>
  <si>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</si>
  <si>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</si>
  <si>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</si>
  <si>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</si>
  <si>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</si>
  <si>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</si>
  <si>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</si>
  <si>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</si>
  <si>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</si>
  <si>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</si>
  <si>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</si>
  <si>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</si>
  <si>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</si>
  <si>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</si>
  <si>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</si>
  <si>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</si>
  <si>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</si>
  <si>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</si>
  <si>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</si>
  <si>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</si>
  <si>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</si>
  <si>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</si>
  <si>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</si>
  <si>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</si>
  <si>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</si>
  <si>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</si>
  <si>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</si>
  <si>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</si>
  <si>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</si>
  <si>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</si>
  <si>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</si>
  <si>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</si>
  <si>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</si>
  <si>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</si>
  <si>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</si>
  <si>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</si>
  <si>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</si>
  <si>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</si>
  <si>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</si>
  <si>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</si>
  <si>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</si>
  <si>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</si>
  <si>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</si>
  <si>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</si>
  <si>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</si>
  <si>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</si>
  <si>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</si>
  <si>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</si>
  <si>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</si>
  <si>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</si>
  <si>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</si>
  <si>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</si>
  <si>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</si>
  <si>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</si>
  <si>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</si>
  <si>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</si>
  <si>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</si>
  <si>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</si>
  <si>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</si>
  <si>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</si>
  <si>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</si>
  <si>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</si>
  <si>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</si>
  <si>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</si>
  <si>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</si>
  <si>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</si>
  <si>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</si>
  <si>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</si>
  <si>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</si>
  <si>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</si>
  <si>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</si>
  <si>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</si>
  <si>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</si>
  <si>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</si>
  <si>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</si>
  <si>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</si>
  <si>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</si>
  <si>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</si>
  <si>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</si>
  <si>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</si>
  <si>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</si>
  <si>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</si>
  <si>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</si>
  <si>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</si>
  <si>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</si>
  <si>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</si>
  <si>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</si>
  <si>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</si>
  <si>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</si>
  <si>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</si>
  <si>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</si>
  <si>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</si>
  <si>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</si>
  <si>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</si>
  <si>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</si>
  <si>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</si>
  <si>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</si>
  <si>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</si>
  <si>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</si>
  <si>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</si>
  <si>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</si>
  <si>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</si>
  <si>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</si>
  <si>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</si>
  <si>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</si>
  <si>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</si>
  <si>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</si>
  <si>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</si>
  <si>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</si>
  <si>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</si>
  <si>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</si>
  <si>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</si>
  <si>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</si>
  <si>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</si>
  <si>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</si>
  <si>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</si>
  <si>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</si>
  <si>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</si>
  <si>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</si>
  <si>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</si>
  <si>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</si>
  <si>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</si>
  <si>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</si>
  <si>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</si>
  <si>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</si>
  <si>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</si>
  <si>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</si>
  <si>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</si>
  <si>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</si>
  <si>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</si>
  <si>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</si>
  <si>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</si>
  <si>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</si>
  <si>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</si>
  <si>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</si>
  <si>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</si>
  <si>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</si>
  <si>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</si>
  <si>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</si>
  <si>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</si>
  <si>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</si>
  <si>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</si>
  <si>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</si>
  <si>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</si>
  <si>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</si>
  <si>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</si>
  <si>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</si>
  <si>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</si>
  <si>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</si>
  <si>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</si>
  <si>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</si>
  <si>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</si>
  <si>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</si>
  <si>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</si>
  <si>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</si>
  <si>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</si>
  <si>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</si>
  <si>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</si>
  <si>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</si>
  <si>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</si>
  <si>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</si>
  <si>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</si>
  <si>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</si>
  <si>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</si>
  <si>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</si>
  <si>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</si>
  <si>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</si>
  <si>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</si>
  <si>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</si>
  <si>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</si>
  <si>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</si>
  <si>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</si>
  <si>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</si>
  <si>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</si>
  <si>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</si>
  <si>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</si>
  <si>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</si>
  <si>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</si>
  <si>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</si>
  <si>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</si>
  <si>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</si>
  <si>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</si>
  <si>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</si>
  <si>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</si>
  <si>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</si>
  <si>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</si>
  <si>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</si>
  <si>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</si>
  <si>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</si>
  <si>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</si>
  <si>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</si>
  <si>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</si>
  <si>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</si>
  <si>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</si>
  <si>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</si>
  <si>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</si>
  <si>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</si>
  <si>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</si>
  <si>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</si>
  <si>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</si>
  <si>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</si>
  <si>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</si>
  <si>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</si>
  <si>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</si>
  <si>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</si>
  <si>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</si>
  <si>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</si>
  <si>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</si>
  <si>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</si>
  <si>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</si>
  <si>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</si>
  <si>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</si>
  <si>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</si>
  <si>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</si>
  <si>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</si>
  <si>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</si>
  <si>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</si>
  <si>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</si>
  <si>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</si>
  <si>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</si>
  <si>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</si>
  <si>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</si>
  <si>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</si>
  <si>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</si>
  <si>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</si>
  <si>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</si>
  <si>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</si>
  <si>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</si>
  <si>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</si>
  <si>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</si>
  <si>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</si>
  <si>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</si>
  <si>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</si>
  <si>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</si>
  <si>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</si>
  <si>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</si>
  <si>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</si>
  <si>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</si>
  <si>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</si>
  <si>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</si>
  <si>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</si>
  <si>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</si>
  <si>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</si>
  <si>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</si>
  <si>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</si>
  <si>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</si>
  <si>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</si>
  <si>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</si>
  <si>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</si>
  <si>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</si>
  <si>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</si>
  <si>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</si>
  <si>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</si>
  <si>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</si>
  <si>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</si>
  <si>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</si>
  <si>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</si>
  <si>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</si>
  <si>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</si>
  <si>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</si>
  <si>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</si>
  <si>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</si>
  <si>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</si>
  <si>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</si>
  <si>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</si>
  <si>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</si>
  <si>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</si>
  <si>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</si>
  <si>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</si>
  <si>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</si>
  <si>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</si>
  <si>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</si>
  <si>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</si>
  <si>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</si>
  <si>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</si>
  <si>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</si>
  <si>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</si>
  <si>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</si>
  <si>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</si>
  <si>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</si>
  <si>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</si>
  <si>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</si>
  <si>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</si>
  <si>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</si>
  <si>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</si>
  <si>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</si>
  <si>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</si>
  <si>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</si>
  <si>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</si>
  <si>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</si>
  <si>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</si>
  <si>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</si>
  <si>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</si>
  <si>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</si>
  <si>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</si>
  <si>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</si>
  <si>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</si>
  <si>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</si>
  <si>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</si>
  <si>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</si>
  <si>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</si>
  <si>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</si>
  <si>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</si>
  <si>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</si>
  <si>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</si>
  <si>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</si>
  <si>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</si>
  <si>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</si>
  <si>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</si>
  <si>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</si>
  <si>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</si>
  <si>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</si>
  <si>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</si>
  <si>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</si>
  <si>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</si>
  <si>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</si>
  <si>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</si>
  <si>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</si>
  <si>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</si>
  <si>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</si>
  <si>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</si>
  <si>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</si>
  <si>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</si>
  <si>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</si>
  <si>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</si>
  <si>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</si>
  <si>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</si>
  <si>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</si>
  <si>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</si>
  <si>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</si>
  <si>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</si>
  <si>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</si>
  <si>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</si>
  <si>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</si>
  <si>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</si>
  <si>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</si>
  <si>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</si>
  <si>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</si>
  <si>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</si>
  <si>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</si>
  <si>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</si>
  <si>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</si>
  <si>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</si>
  <si>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</si>
  <si>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</si>
  <si>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</si>
  <si>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</si>
  <si>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</si>
  <si>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</si>
  <si>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</si>
  <si>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</si>
  <si>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</si>
  <si>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</si>
  <si>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</si>
  <si>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</si>
  <si>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</si>
  <si>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</si>
  <si>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</si>
  <si>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</si>
  <si>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</si>
  <si>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</si>
  <si>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</si>
  <si>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</si>
  <si>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</si>
  <si>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</si>
  <si>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</si>
  <si>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</si>
  <si>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</si>
  <si>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</si>
  <si>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</si>
  <si>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</si>
  <si>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</si>
  <si>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</si>
  <si>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</si>
  <si>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</si>
  <si>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</si>
  <si>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</si>
  <si>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</si>
  <si>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</si>
  <si>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</si>
  <si>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</si>
  <si>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</si>
  <si>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</si>
  <si>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</si>
  <si>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</si>
  <si>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</si>
  <si>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</si>
  <si>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</si>
  <si>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</si>
  <si>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</si>
  <si>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</si>
  <si>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</si>
  <si>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</si>
  <si>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</si>
  <si>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</si>
  <si>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</si>
  <si>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</si>
  <si>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</si>
  <si>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</si>
  <si>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</si>
  <si>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</si>
  <si>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</si>
  <si>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</si>
  <si>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</si>
  <si>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</si>
  <si>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</si>
  <si>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</si>
  <si>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</si>
  <si>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</si>
  <si>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</si>
  <si>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</si>
  <si>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</si>
  <si>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</si>
  <si>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</si>
  <si>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</si>
  <si>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</si>
  <si>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</si>
  <si>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</si>
  <si>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</si>
  <si>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</si>
  <si>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</si>
  <si>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</si>
  <si>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</si>
  <si>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</si>
  <si>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</si>
  <si>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</si>
  <si>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</si>
  <si>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</si>
  <si>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</si>
  <si>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</si>
  <si>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</si>
  <si>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</si>
  <si>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</si>
  <si>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</si>
  <si>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</si>
  <si>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</si>
  <si>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</si>
  <si>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</si>
  <si>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</si>
  <si>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</si>
  <si>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</si>
  <si>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</si>
  <si>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</si>
  <si>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</si>
  <si>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</si>
  <si>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</si>
  <si>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</si>
  <si>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</si>
  <si>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</si>
  <si>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</si>
  <si>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</si>
  <si>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</si>
  <si>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</si>
  <si>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</si>
  <si>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</si>
  <si>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</si>
  <si>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</si>
  <si>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</si>
  <si>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</si>
  <si>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</si>
  <si>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</si>
  <si>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</si>
  <si>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</si>
  <si>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</si>
  <si>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</si>
  <si>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</si>
  <si>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</si>
  <si>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</si>
  <si>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</si>
  <si>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</si>
  <si>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</si>
  <si>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</si>
  <si>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</si>
  <si>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</si>
  <si>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</si>
  <si>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</si>
  <si>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</si>
  <si>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</si>
  <si>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</si>
  <si>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</si>
  <si>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</si>
  <si>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</si>
  <si>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</si>
  <si>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</si>
  <si>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</si>
  <si>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</si>
  <si>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</si>
  <si>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</si>
  <si>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</si>
  <si>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</si>
  <si>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</si>
  <si>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</si>
  <si>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</si>
  <si>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</si>
  <si>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</si>
  <si>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</si>
  <si>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</si>
  <si>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</si>
  <si>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</si>
  <si>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</si>
  <si>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</si>
  <si>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</si>
  <si>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</si>
  <si>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</si>
  <si>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</si>
  <si>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</si>
  <si>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</si>
  <si>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</si>
  <si>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</si>
  <si>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</si>
  <si>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</si>
  <si>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</si>
  <si>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</si>
  <si>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</si>
  <si>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</si>
  <si>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</si>
  <si>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</si>
  <si>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</si>
  <si>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</si>
  <si>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</si>
  <si>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</si>
  <si>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</si>
  <si>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</si>
  <si>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</si>
  <si>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</si>
  <si>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</si>
  <si>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</si>
  <si>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</si>
  <si>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</si>
  <si>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</si>
  <si>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</si>
  <si>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</si>
  <si>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</si>
  <si>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</si>
  <si>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</si>
  <si>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</si>
  <si>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</si>
  <si>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</si>
  <si>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</si>
  <si>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</si>
  <si>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</si>
  <si>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</si>
  <si>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</si>
  <si>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</si>
  <si>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</si>
  <si>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</si>
  <si>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</si>
  <si>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</si>
  <si>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</si>
  <si>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</si>
  <si>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</si>
  <si>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</si>
  <si>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</si>
  <si>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</si>
  <si>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</si>
  <si>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</si>
  <si>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</si>
  <si>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</si>
  <si>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</si>
  <si>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</si>
  <si>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</si>
  <si>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</si>
  <si>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</si>
  <si>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</si>
  <si>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</si>
  <si>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</si>
  <si>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</si>
  <si>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</si>
  <si>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</si>
  <si>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</si>
  <si>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</si>
  <si>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</si>
  <si>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</si>
  <si>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</si>
  <si>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</si>
  <si>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</si>
  <si>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</si>
  <si>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</si>
  <si>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</si>
  <si>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</si>
  <si>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</si>
  <si>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</si>
  <si>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</si>
  <si>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</si>
  <si>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</si>
  <si>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</si>
  <si>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</si>
  <si>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</si>
  <si>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</si>
  <si>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</si>
  <si>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</si>
  <si>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</si>
  <si>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</si>
  <si>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</si>
  <si>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</si>
  <si>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</si>
  <si>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</si>
  <si>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</si>
  <si>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</si>
  <si>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</si>
  <si>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</si>
  <si>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</si>
  <si>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</si>
  <si>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</si>
  <si>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</si>
  <si>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</si>
  <si>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</si>
  <si>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</si>
  <si>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</si>
  <si>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</si>
  <si>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</si>
  <si>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</si>
  <si>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</si>
  <si>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</si>
  <si>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</si>
  <si>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</si>
  <si>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</si>
  <si>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</si>
  <si>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</si>
  <si>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</si>
  <si>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</si>
  <si>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</si>
  <si>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</si>
  <si>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</si>
  <si>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</si>
  <si>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</si>
  <si>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</si>
  <si>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</si>
  <si>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</si>
  <si>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</si>
  <si>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</si>
  <si>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</si>
  <si>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</si>
  <si>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</si>
  <si>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</si>
  <si>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</si>
  <si>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</si>
  <si>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</si>
  <si>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</si>
  <si>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</si>
  <si>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</si>
  <si>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</si>
  <si>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</si>
  <si>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</si>
  <si>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</si>
  <si>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</si>
  <si>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</si>
  <si>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</si>
  <si>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</si>
  <si>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</si>
  <si>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</si>
  <si>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</si>
  <si>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</si>
  <si>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</si>
  <si>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</si>
  <si>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</si>
  <si>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</si>
  <si>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</si>
  <si>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</si>
  <si>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</si>
  <si>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</si>
  <si>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</si>
  <si>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</si>
  <si>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</si>
  <si>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</si>
  <si>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</si>
  <si>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</si>
  <si>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</si>
  <si>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</si>
  <si>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</si>
  <si>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</si>
  <si>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</si>
  <si>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</si>
  <si>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</si>
  <si>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</si>
  <si>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</si>
  <si>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</si>
  <si>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</si>
  <si>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</si>
  <si>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</si>
  <si>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</si>
  <si>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</si>
  <si>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</si>
  <si>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</si>
  <si>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</si>
  <si>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</si>
  <si>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</si>
  <si>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</si>
  <si>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</si>
  <si>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</si>
  <si>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</si>
  <si>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</si>
  <si>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</si>
  <si>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</si>
  <si>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</si>
  <si>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</si>
  <si>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</si>
  <si>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</si>
  <si>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</si>
  <si>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</si>
  <si>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</si>
  <si>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</si>
  <si>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</si>
  <si>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</si>
  <si>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</si>
  <si>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</si>
  <si>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</si>
  <si>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</si>
  <si>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</si>
  <si>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</si>
  <si>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</si>
  <si>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</si>
  <si>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</si>
  <si>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</si>
  <si>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</si>
  <si>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</si>
  <si>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</si>
  <si>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</si>
  <si>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</si>
  <si>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</si>
  <si>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</si>
  <si>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</si>
  <si>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</si>
  <si>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</si>
  <si>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</si>
  <si>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</si>
  <si>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</si>
  <si>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</si>
  <si>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</si>
  <si>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</si>
  <si>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</si>
  <si>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</si>
  <si>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</si>
  <si>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</si>
  <si>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</si>
  <si>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</si>
  <si>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</si>
  <si>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</si>
  <si>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</si>
  <si>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</si>
  <si>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</si>
  <si>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</si>
  <si>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</si>
  <si>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</si>
  <si>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</si>
  <si>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</si>
  <si>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</si>
  <si>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</si>
  <si>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</si>
  <si>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</si>
  <si>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</si>
  <si>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</si>
  <si>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</si>
  <si>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</si>
  <si>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</si>
  <si>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</si>
  <si>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</si>
  <si>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</si>
  <si>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</si>
  <si>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</si>
  <si>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</si>
  <si>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</si>
  <si>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</si>
  <si>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</si>
  <si>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</si>
  <si>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</si>
  <si>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</si>
  <si>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</si>
  <si>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</si>
  <si>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</si>
  <si>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</si>
  <si>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</si>
  <si>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</si>
  <si>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</si>
  <si>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</si>
  <si>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</si>
  <si>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</si>
  <si>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</si>
  <si>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</si>
  <si>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</si>
  <si>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</si>
  <si>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</si>
  <si>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</si>
  <si>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</si>
  <si>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</si>
  <si>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</si>
  <si>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</si>
  <si>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</si>
  <si>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</si>
  <si>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</si>
  <si>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</si>
  <si>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</si>
  <si>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</si>
  <si>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</si>
  <si>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</si>
  <si>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</si>
  <si>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</si>
  <si>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</si>
  <si>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</si>
  <si>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</si>
  <si>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</si>
  <si>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</si>
  <si>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</si>
  <si>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</si>
  <si>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</si>
  <si>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</si>
  <si>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</si>
  <si>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</si>
  <si>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</si>
  <si>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</si>
  <si>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</si>
  <si>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</si>
  <si>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</si>
  <si>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</si>
  <si>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</si>
  <si>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</si>
  <si>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</si>
  <si>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</si>
  <si>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</si>
  <si>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</si>
  <si>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</si>
  <si>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</si>
  <si>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</si>
  <si>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</si>
  <si>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</si>
  <si>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</si>
  <si>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</si>
  <si>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</si>
  <si>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</si>
  <si>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</si>
  <si>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</si>
  <si>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</si>
  <si>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</si>
  <si>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</si>
  <si>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</si>
  <si>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</si>
  <si>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</si>
  <si>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</si>
  <si>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</si>
  <si>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</si>
  <si>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</si>
  <si>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</si>
  <si>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</si>
  <si>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</si>
  <si>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</si>
  <si>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</si>
  <si>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</si>
  <si>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</si>
  <si>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</si>
  <si>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</si>
  <si>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</si>
  <si>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</si>
  <si>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</si>
  <si>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</si>
  <si>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</si>
  <si>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</si>
  <si>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</si>
  <si>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</si>
  <si>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</si>
  <si>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</si>
  <si>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</si>
  <si>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</si>
  <si>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</si>
  <si>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</si>
  <si>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</si>
  <si>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</si>
  <si>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</si>
  <si>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</si>
  <si>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</si>
  <si>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</si>
  <si>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</si>
  <si>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</si>
  <si>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</si>
  <si>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</si>
  <si>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</si>
  <si>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</si>
  <si>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</si>
  <si>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</si>
  <si>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</si>
  <si>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</si>
  <si>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</si>
  <si>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</si>
  <si>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</si>
  <si>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</si>
  <si>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</si>
  <si>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</si>
  <si>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</si>
  <si>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</si>
  <si>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</si>
  <si>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</si>
  <si>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</si>
  <si>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</si>
  <si>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</si>
  <si>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</si>
  <si>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</si>
  <si>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</si>
  <si>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</si>
  <si>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</si>
  <si>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</si>
  <si>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</si>
  <si>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</si>
  <si>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</si>
  <si>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</si>
  <si>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</si>
  <si>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</si>
  <si>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</si>
  <si>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</si>
  <si>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</si>
  <si>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</si>
  <si>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</si>
  <si>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</si>
  <si>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</si>
  <si>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</si>
  <si>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</si>
  <si>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</si>
  <si>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</si>
  <si>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</si>
  <si>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</si>
  <si>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</si>
  <si>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</si>
  <si>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</si>
  <si>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</si>
  <si>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</si>
  <si>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</si>
  <si>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</si>
  <si>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</si>
  <si>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</si>
  <si>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</si>
  <si>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</si>
  <si>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</si>
  <si>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</si>
  <si>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</si>
  <si>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</si>
  <si>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</si>
  <si>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</si>
  <si>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</si>
  <si>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</si>
  <si>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</si>
  <si>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</si>
  <si>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</si>
  <si>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</si>
  <si>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</si>
  <si>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</si>
  <si>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</si>
  <si>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</si>
  <si>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</si>
  <si>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</si>
  <si>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</si>
  <si>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</si>
  <si>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</si>
  <si>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</si>
  <si>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</si>
  <si>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</si>
  <si>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</si>
  <si>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</si>
  <si>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</si>
  <si>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</si>
  <si>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</si>
  <si>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</si>
  <si>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</si>
  <si>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</si>
  <si>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</si>
  <si>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</si>
  <si>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</si>
  <si>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</si>
  <si>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</si>
  <si>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</si>
  <si>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</si>
  <si>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</si>
  <si>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</si>
  <si>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</si>
  <si>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</si>
  <si>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</si>
  <si>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</si>
  <si>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</si>
  <si>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</si>
  <si>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</si>
  <si>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</si>
  <si>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</si>
  <si>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</si>
  <si>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</si>
  <si>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</si>
  <si>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</si>
  <si>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</si>
  <si>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</si>
  <si>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</si>
  <si>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</si>
  <si>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</si>
  <si>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</si>
  <si>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</si>
  <si>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</si>
  <si>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</si>
  <si>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</si>
  <si>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</si>
  <si>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</si>
  <si>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</si>
  <si>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</si>
  <si>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</si>
  <si>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</si>
  <si>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</si>
  <si>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</si>
  <si>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</si>
  <si>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</si>
  <si>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</si>
  <si>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</si>
  <si>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</si>
  <si>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</si>
  <si>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</si>
  <si>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</si>
  <si>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</si>
  <si>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</si>
  <si>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</si>
  <si>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</si>
  <si>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</si>
  <si>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</si>
  <si>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</si>
  <si>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</si>
  <si>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</si>
  <si>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</si>
  <si>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</si>
  <si>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</si>
  <si>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</si>
  <si>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</si>
  <si>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</si>
  <si>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</si>
  <si>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</si>
  <si>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</si>
  <si>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</si>
  <si>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</si>
  <si>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</si>
  <si>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</si>
  <si>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</si>
  <si>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</si>
  <si>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</si>
  <si>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</si>
  <si>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</si>
  <si>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</si>
  <si>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</si>
  <si>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</si>
  <si>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</si>
  <si>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</si>
  <si>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</si>
  <si>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</si>
  <si>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</si>
  <si>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</si>
  <si>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</si>
  <si>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</si>
  <si>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</si>
  <si>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</si>
  <si>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</si>
  <si>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</si>
  <si>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</si>
  <si>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</si>
  <si>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</si>
  <si>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</si>
  <si>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</si>
  <si>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</si>
  <si>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</si>
  <si>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</si>
  <si>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</si>
  <si>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</si>
  <si>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</si>
  <si>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</si>
  <si>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</si>
  <si>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</si>
  <si>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</si>
  <si>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</si>
  <si>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</si>
  <si>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</si>
  <si>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</si>
  <si>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</si>
  <si>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</si>
  <si>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</si>
  <si>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</si>
  <si>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</si>
  <si>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</si>
  <si>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</si>
  <si>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</si>
  <si>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</si>
  <si>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</si>
  <si>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</si>
  <si>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</si>
  <si>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</si>
  <si>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</si>
  <si>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</si>
  <si>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</si>
  <si>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</si>
  <si>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</si>
  <si>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</si>
  <si>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</si>
  <si>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</si>
  <si>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</si>
  <si>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</si>
  <si>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</si>
  <si>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</si>
  <si>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</si>
  <si>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</si>
  <si>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</si>
  <si>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</si>
  <si>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</si>
  <si>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</si>
  <si>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</si>
  <si>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</si>
  <si>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</si>
  <si>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</si>
  <si>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</si>
  <si>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</si>
  <si>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</si>
  <si>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</si>
  <si>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</si>
  <si>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</si>
  <si>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</si>
  <si>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</si>
  <si>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</si>
  <si>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</si>
  <si>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</si>
  <si>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</si>
  <si>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</si>
  <si>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</si>
  <si>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</si>
  <si>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</si>
  <si>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</si>
  <si>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</si>
  <si>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</si>
  <si>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</si>
  <si>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</si>
  <si>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</si>
  <si>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</si>
  <si>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</si>
  <si>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</si>
  <si>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</si>
  <si>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</si>
  <si>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</si>
  <si>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</si>
  <si>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</si>
  <si>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</si>
  <si>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</si>
  <si>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</si>
  <si>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</si>
  <si>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</si>
  <si>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</si>
  <si>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</si>
  <si>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</si>
  <si>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</si>
  <si>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</si>
  <si>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</si>
  <si>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</si>
  <si>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</si>
  <si>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</si>
  <si>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</si>
  <si>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</si>
  <si>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</si>
  <si>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</si>
  <si>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</si>
  <si>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</si>
  <si>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</si>
  <si>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</si>
  <si>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</si>
  <si>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</si>
  <si>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</si>
  <si>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</si>
  <si>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</si>
  <si>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</si>
  <si>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</si>
  <si>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</si>
  <si>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</si>
  <si>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</si>
  <si>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</si>
  <si>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</si>
  <si>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</si>
  <si>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</si>
  <si>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</si>
  <si>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</si>
  <si>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</si>
  <si>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</si>
  <si>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</si>
  <si>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</si>
  <si>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</si>
  <si>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</si>
  <si>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</si>
  <si>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</si>
  <si>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</si>
  <si>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</si>
  <si>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</si>
  <si>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</si>
  <si>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</si>
  <si>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</si>
  <si>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</si>
  <si>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</si>
  <si>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</si>
  <si>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</si>
  <si>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</si>
  <si>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</si>
  <si>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</si>
  <si>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</si>
  <si>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</si>
  <si>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</si>
  <si>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</si>
  <si>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</si>
  <si>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</si>
  <si>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</si>
  <si>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</si>
  <si>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</si>
  <si>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</si>
  <si>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</si>
  <si>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</si>
  <si>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</si>
  <si>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</si>
  <si>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</si>
  <si>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</si>
  <si>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</si>
  <si>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</si>
  <si>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</si>
  <si>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</si>
  <si>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</si>
  <si>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</si>
  <si>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</si>
  <si>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</si>
  <si>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</si>
  <si>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</si>
  <si>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</si>
  <si>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</si>
  <si>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</si>
  <si>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</si>
  <si>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</si>
  <si>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</si>
  <si>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</si>
  <si>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</si>
  <si>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</si>
  <si>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</si>
  <si>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</si>
  <si>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</si>
  <si>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</si>
  <si>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</si>
  <si>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</si>
  <si>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</si>
  <si>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</si>
  <si>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</si>
  <si>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</si>
  <si>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</si>
  <si>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</si>
  <si>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</si>
  <si>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</si>
  <si>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</si>
  <si>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</si>
  <si>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</si>
  <si>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</si>
  <si>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</si>
  <si>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</si>
  <si>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</si>
  <si>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</si>
  <si>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</si>
  <si>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</si>
  <si>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</si>
  <si>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</si>
  <si>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</si>
  <si>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</si>
  <si>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</si>
  <si>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</si>
  <si>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</si>
  <si>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</si>
  <si>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</si>
  <si>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</si>
  <si>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</si>
  <si>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</si>
  <si>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</si>
  <si>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</si>
  <si>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</si>
  <si>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</si>
  <si>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</si>
  <si>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</si>
  <si>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</si>
  <si>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</si>
  <si>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</si>
  <si>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</si>
  <si>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</si>
  <si>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</si>
  <si>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</si>
  <si>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</si>
  <si>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</si>
  <si>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</si>
  <si>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</si>
  <si>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</si>
  <si>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</si>
  <si>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</si>
  <si>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</si>
  <si>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</si>
  <si>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</si>
  <si>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</si>
  <si>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</si>
  <si>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</si>
  <si>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</si>
  <si>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</si>
  <si>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</si>
  <si>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</si>
  <si>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</si>
  <si>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</si>
  <si>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</si>
  <si>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</si>
  <si>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</si>
  <si>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</si>
  <si>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</si>
  <si>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</si>
  <si>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</si>
  <si>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</si>
  <si>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</si>
  <si>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</si>
  <si>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</si>
  <si>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</si>
  <si>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</si>
  <si>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</si>
  <si>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</si>
  <si>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</si>
  <si>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</si>
  <si>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</si>
  <si>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</si>
  <si>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</si>
  <si>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</si>
  <si>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</si>
  <si>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</si>
  <si>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</si>
  <si>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</si>
  <si>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</si>
  <si>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</si>
  <si>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</si>
  <si>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</si>
  <si>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</si>
  <si>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</si>
  <si>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</si>
  <si>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</si>
  <si>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</si>
  <si>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</si>
  <si>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</si>
  <si>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</si>
  <si>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</si>
  <si>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</si>
  <si>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</si>
  <si>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</si>
  <si>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</si>
  <si>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</si>
  <si>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</si>
  <si>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</si>
  <si>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</si>
  <si>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</si>
  <si>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</si>
  <si>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</si>
  <si>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</si>
  <si>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</si>
  <si>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</si>
  <si>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</si>
  <si>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</si>
  <si>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</si>
  <si>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</si>
  <si>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</si>
  <si>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</si>
  <si>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</si>
  <si>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</si>
  <si>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</si>
  <si>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</si>
  <si>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</si>
  <si>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</si>
  <si>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</si>
  <si>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</si>
  <si>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</si>
  <si>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</si>
  <si>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</si>
  <si>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</si>
  <si>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</si>
  <si>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</si>
  <si>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</si>
  <si>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</si>
  <si>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</si>
  <si>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</si>
  <si>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</si>
  <si>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</si>
  <si>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</si>
  <si>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</si>
  <si>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</si>
  <si>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</si>
  <si>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</si>
  <si>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</si>
  <si>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</si>
  <si>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</si>
  <si>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</si>
  <si>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</si>
  <si>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</si>
  <si>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</si>
  <si>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</si>
  <si>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</si>
  <si>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</si>
  <si>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</si>
  <si>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</si>
  <si>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</si>
  <si>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</si>
  <si>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</si>
  <si>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</si>
  <si>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</si>
  <si>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</si>
  <si>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</si>
  <si>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</si>
  <si>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</si>
  <si>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</si>
  <si>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</si>
  <si>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</si>
  <si>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</si>
  <si>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</si>
  <si>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</si>
  <si>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</si>
  <si>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</si>
  <si>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</si>
  <si>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</si>
  <si>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</si>
  <si>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</si>
  <si>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</si>
  <si>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</si>
  <si>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</si>
  <si>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</si>
  <si>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</si>
  <si>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</si>
  <si>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</si>
  <si>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</si>
  <si>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</si>
  <si>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</si>
  <si>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</si>
  <si>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</si>
  <si>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</si>
  <si>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</si>
  <si>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</si>
  <si>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</si>
  <si>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</si>
  <si>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</si>
  <si>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</si>
  <si>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</si>
  <si>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</si>
  <si>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</si>
  <si>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</si>
  <si>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</si>
  <si>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</si>
  <si>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</si>
  <si>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</si>
  <si>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</si>
  <si>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</si>
  <si>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</si>
  <si>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</si>
  <si>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</si>
  <si>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</si>
  <si>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</si>
  <si>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</si>
  <si>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</si>
  <si>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</si>
  <si>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</si>
  <si>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</si>
  <si>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</si>
  <si>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</si>
  <si>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</si>
  <si>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</si>
  <si>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</si>
  <si>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</si>
  <si>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</si>
  <si>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</si>
  <si>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</si>
  <si>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</si>
  <si>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</si>
  <si>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</si>
  <si>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</si>
  <si>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</si>
  <si>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</si>
  <si>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</si>
  <si>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</si>
  <si>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</si>
  <si>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</si>
  <si>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</si>
  <si>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</si>
  <si>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</si>
  <si>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</si>
  <si>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</si>
  <si>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</si>
  <si>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</si>
  <si>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</si>
  <si>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</si>
  <si>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</si>
  <si>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</si>
  <si>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</si>
  <si>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</si>
  <si>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</si>
  <si>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</si>
  <si>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</si>
  <si>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</si>
  <si>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</si>
  <si>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</si>
  <si>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</si>
  <si>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</si>
  <si>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</si>
  <si>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</si>
  <si>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</si>
  <si>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</si>
  <si>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</si>
  <si>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</si>
  <si>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</si>
  <si>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</si>
  <si>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</si>
  <si>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</si>
  <si>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</si>
  <si>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</si>
  <si>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</si>
  <si>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</si>
  <si>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</si>
  <si>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</si>
  <si>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</si>
  <si>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</si>
  <si>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</si>
  <si>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</si>
  <si>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</si>
  <si>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</si>
  <si>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</si>
  <si>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</si>
  <si>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</si>
  <si>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</si>
  <si>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</si>
  <si>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</si>
  <si>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</si>
  <si>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</si>
  <si>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</si>
  <si>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</si>
  <si>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</si>
  <si>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</si>
  <si>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</si>
  <si>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</si>
  <si>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</si>
  <si>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</si>
  <si>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</si>
  <si>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</si>
  <si>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</si>
  <si>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</si>
  <si>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</si>
  <si>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</si>
  <si>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</si>
  <si>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</si>
  <si>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</si>
  <si>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</si>
  <si>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</si>
  <si>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</si>
  <si>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</si>
  <si>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</si>
  <si>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</si>
  <si>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</si>
  <si>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</si>
  <si>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</si>
  <si>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</si>
  <si>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</si>
  <si>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</si>
  <si>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</si>
  <si>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</si>
  <si>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</si>
  <si>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</si>
  <si>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</si>
  <si>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</si>
  <si>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</si>
  <si>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</si>
  <si>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</si>
  <si>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</si>
  <si>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</si>
  <si>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</si>
  <si>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</si>
  <si>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</si>
  <si>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</si>
  <si>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</si>
  <si>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</si>
  <si>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</si>
  <si>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</si>
  <si>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</si>
  <si>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</si>
  <si>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</si>
  <si>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</si>
  <si>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</si>
  <si>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</si>
  <si>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</si>
  <si>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</si>
  <si>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</si>
  <si>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</si>
  <si>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</si>
  <si>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</si>
  <si>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</si>
  <si>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</si>
  <si>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</si>
  <si>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</si>
  <si>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</si>
  <si>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</si>
  <si>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</si>
  <si>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</si>
  <si>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</si>
  <si>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</si>
  <si>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</si>
  <si>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</si>
  <si>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</si>
  <si>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</si>
  <si>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</si>
  <si>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</si>
  <si>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</si>
  <si>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</si>
  <si>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</si>
  <si>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</si>
  <si>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</si>
  <si>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</si>
  <si>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</si>
  <si>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</si>
  <si>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</si>
  <si>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</si>
  <si>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</si>
  <si>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</si>
  <si>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</si>
  <si>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</si>
  <si>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</si>
  <si>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</si>
  <si>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</si>
  <si>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</si>
  <si>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</si>
  <si>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</si>
  <si>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</si>
  <si>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</si>
  <si>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</si>
  <si>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</si>
  <si>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</si>
  <si>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</si>
  <si>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</si>
  <si>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</si>
  <si>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</si>
  <si>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</si>
  <si>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</si>
  <si>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</si>
  <si>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</si>
  <si>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</si>
  <si>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</si>
  <si>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</si>
  <si>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</si>
  <si>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</si>
  <si>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</si>
  <si>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</si>
  <si>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</si>
  <si>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</si>
  <si>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</si>
  <si>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</si>
  <si>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</si>
  <si>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</si>
  <si>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</si>
  <si>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</si>
  <si>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</si>
  <si>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</si>
  <si>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</si>
  <si>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</si>
  <si>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</si>
  <si>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</si>
  <si>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</si>
  <si>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</si>
  <si>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</si>
  <si>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</si>
  <si>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</si>
  <si>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</si>
  <si>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</si>
  <si>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</si>
  <si>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</si>
  <si>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</si>
  <si>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</si>
  <si>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</si>
  <si>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</si>
  <si>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</si>
  <si>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</si>
  <si>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</si>
  <si>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</si>
  <si>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</si>
  <si>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</si>
  <si>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</si>
  <si>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</si>
  <si>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</si>
  <si>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</si>
  <si>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</si>
  <si>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</si>
  <si>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</si>
  <si>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</si>
  <si>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</si>
  <si>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</si>
  <si>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</si>
  <si>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</si>
  <si>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</si>
  <si>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</si>
  <si>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</si>
  <si>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</si>
  <si>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</si>
  <si>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</si>
  <si>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</si>
  <si>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</si>
  <si>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</si>
  <si>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</si>
  <si>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</si>
  <si>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</si>
  <si>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</si>
  <si>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</si>
  <si>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</si>
  <si>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</si>
  <si>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</si>
  <si>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</si>
  <si>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</si>
  <si>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</si>
  <si>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</si>
  <si>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</si>
  <si>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</si>
  <si>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</si>
  <si>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</si>
  <si>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</si>
  <si>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</si>
  <si>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</si>
  <si>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</si>
  <si>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</si>
  <si>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</si>
  <si>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</si>
  <si>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</si>
  <si>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</si>
  <si>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</si>
  <si>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</si>
  <si>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</si>
  <si>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</si>
  <si>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</si>
  <si>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</si>
  <si>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</si>
  <si>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</si>
  <si>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</si>
  <si>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</si>
  <si>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</si>
  <si>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</si>
  <si>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</si>
  <si>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</si>
  <si>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</si>
  <si>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</si>
  <si>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</si>
  <si>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</si>
  <si>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</si>
  <si>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</si>
  <si>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</si>
  <si>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</si>
  <si>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</si>
  <si>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</si>
  <si>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</si>
  <si>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</si>
  <si>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</si>
  <si>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</si>
  <si>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</si>
  <si>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</si>
  <si>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</si>
  <si>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</si>
  <si>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</si>
  <si>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</si>
  <si>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</si>
  <si>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</si>
  <si>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</si>
  <si>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</si>
  <si>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</si>
  <si>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</si>
  <si>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</si>
  <si>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</si>
  <si>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</si>
  <si>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</si>
  <si>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</si>
  <si>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</si>
  <si>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</si>
  <si>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</si>
  <si>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</si>
  <si>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</si>
  <si>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</si>
  <si>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</si>
  <si>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</si>
  <si>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</si>
  <si>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</si>
  <si>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</si>
  <si>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</si>
  <si>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</si>
  <si>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</si>
  <si>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</si>
  <si>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</si>
  <si>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</si>
  <si>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</si>
  <si>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</si>
  <si>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</si>
  <si>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</si>
  <si>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</si>
  <si>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</si>
  <si>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</si>
  <si>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</si>
  <si>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</si>
  <si>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</si>
  <si>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</si>
  <si>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</si>
  <si>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</si>
  <si>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</si>
  <si>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</si>
  <si>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</si>
  <si>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</si>
  <si>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</si>
  <si>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</si>
  <si>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</si>
  <si>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</si>
  <si>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</si>
  <si>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</si>
  <si>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</si>
  <si>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</si>
  <si>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</si>
  <si>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</si>
  <si>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</si>
  <si>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</si>
  <si>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</si>
  <si>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</si>
  <si>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</si>
  <si>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</si>
  <si>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</si>
  <si>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</si>
  <si>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</si>
  <si>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</si>
  <si>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</si>
  <si>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</si>
  <si>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</si>
  <si>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</si>
  <si>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</si>
  <si>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</si>
  <si>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</si>
  <si>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</si>
  <si>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</si>
  <si>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</si>
  <si>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</si>
  <si>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</si>
  <si>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</si>
  <si>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</si>
  <si>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</si>
  <si>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</si>
  <si>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</si>
  <si>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</si>
  <si>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</si>
  <si>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</si>
  <si>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</si>
  <si>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</si>
  <si>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</si>
  <si>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</si>
  <si>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</si>
  <si>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</si>
  <si>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</si>
  <si>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</si>
  <si>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</si>
  <si>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</si>
  <si>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</si>
  <si>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</si>
  <si>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</si>
  <si>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</si>
  <si>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</si>
  <si>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</si>
  <si>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</si>
  <si>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</si>
  <si>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</si>
  <si>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</si>
  <si>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</si>
  <si>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</si>
  <si>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</si>
  <si>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</si>
  <si>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</si>
  <si>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</si>
  <si>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</si>
  <si>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</si>
  <si>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</si>
  <si>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</si>
  <si>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</si>
  <si>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</si>
  <si>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</si>
  <si>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</si>
  <si>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</si>
  <si>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</si>
  <si>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</si>
  <si>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</si>
  <si>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</si>
  <si>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</si>
  <si>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</si>
  <si>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</si>
  <si>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</si>
  <si>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</si>
  <si>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</si>
  <si>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</si>
  <si>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</si>
  <si>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</si>
  <si>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</si>
  <si>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</si>
  <si>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</si>
  <si>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</si>
  <si>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</si>
  <si>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</si>
  <si>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</si>
  <si>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</si>
  <si>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</si>
  <si>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</si>
  <si>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</si>
  <si>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</si>
  <si>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</si>
  <si>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</si>
  <si>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</si>
  <si>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</si>
  <si>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</si>
  <si>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</si>
  <si>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</si>
  <si>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</si>
  <si>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</si>
  <si>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</si>
  <si>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</si>
  <si>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</si>
  <si>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</si>
  <si>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</si>
  <si>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</si>
  <si>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</si>
  <si>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</si>
  <si>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</si>
  <si>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</si>
  <si>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</si>
  <si>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</si>
  <si>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</si>
  <si>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</si>
  <si>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</si>
  <si>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</si>
  <si>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</si>
  <si>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</si>
  <si>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</si>
  <si>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</si>
  <si>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</si>
  <si>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</si>
  <si>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</si>
  <si>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</si>
  <si>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</si>
  <si>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</si>
  <si>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</si>
  <si>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</si>
  <si>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</si>
  <si>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</si>
  <si>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</si>
  <si>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</si>
  <si>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</si>
  <si>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</si>
  <si>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</si>
  <si>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</si>
  <si>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</si>
  <si>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</si>
  <si>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</si>
  <si>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</si>
  <si>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</si>
  <si>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</si>
  <si>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</si>
  <si>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</si>
  <si>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</si>
  <si>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</si>
  <si>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</si>
  <si>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</si>
  <si>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</si>
  <si>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</si>
  <si>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</si>
  <si>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</si>
  <si>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</si>
  <si>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</si>
  <si>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</si>
  <si>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</si>
  <si>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</si>
  <si>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</si>
  <si>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</si>
  <si>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</si>
  <si>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</si>
  <si>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</si>
  <si>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</si>
  <si>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</si>
  <si>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</si>
  <si>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</si>
  <si>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</si>
  <si>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</si>
  <si>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</si>
  <si>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</si>
  <si>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</si>
  <si>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</si>
  <si>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</si>
  <si>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</si>
  <si>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</si>
  <si>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</si>
  <si>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</si>
  <si>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</si>
  <si>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</si>
  <si>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</si>
  <si>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</si>
  <si>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</si>
  <si>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</si>
  <si>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</si>
  <si>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</si>
  <si>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</si>
  <si>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</si>
  <si>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</si>
  <si>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</si>
  <si>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</si>
  <si>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</si>
  <si>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</si>
  <si>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</si>
  <si>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</si>
  <si>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</si>
  <si>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</si>
  <si>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</si>
  <si>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</si>
  <si>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</si>
  <si>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</si>
  <si>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</si>
  <si>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</si>
  <si>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</si>
  <si>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</si>
  <si>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</si>
  <si>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</si>
  <si>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</si>
  <si>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</si>
  <si>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</si>
  <si>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</si>
  <si>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</si>
  <si>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</si>
  <si>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</si>
  <si>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</si>
  <si>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</si>
  <si>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</si>
  <si>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</si>
  <si>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</si>
  <si>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</si>
  <si>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</si>
  <si>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</si>
  <si>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</si>
  <si>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</si>
  <si>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</si>
  <si>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</si>
  <si>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</si>
  <si>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</si>
  <si>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</si>
  <si>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</si>
  <si>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</si>
  <si>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</si>
  <si>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</si>
  <si>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</si>
  <si>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</si>
  <si>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</si>
  <si>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</si>
  <si>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</si>
  <si>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</si>
  <si>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</si>
  <si>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</si>
  <si>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</si>
  <si>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</si>
  <si>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</si>
  <si>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</si>
  <si>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</si>
  <si>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</si>
  <si>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</si>
  <si>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</si>
  <si>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</si>
  <si>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</si>
  <si>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</si>
  <si>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</si>
  <si>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</si>
  <si>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</si>
  <si>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</si>
  <si>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</si>
  <si>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</si>
  <si>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</si>
  <si>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</si>
  <si>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</si>
  <si>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</si>
  <si>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</si>
  <si>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</si>
  <si>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</si>
  <si>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</si>
  <si>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</si>
  <si>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</si>
  <si>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</si>
  <si>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</si>
  <si>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</si>
  <si>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</si>
  <si>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</si>
  <si>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</si>
  <si>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</si>
  <si>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</si>
  <si>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</si>
  <si>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</si>
  <si>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</si>
  <si>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</si>
  <si>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</si>
  <si>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</si>
  <si>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</si>
  <si>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</si>
  <si>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</si>
  <si>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</si>
  <si>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</si>
  <si>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</si>
  <si>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</si>
  <si>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</si>
  <si>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</si>
  <si>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</si>
  <si>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</si>
  <si>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</si>
  <si>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</si>
  <si>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</si>
  <si>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</si>
  <si>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</si>
  <si>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</si>
  <si>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</si>
  <si>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</si>
  <si>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</si>
  <si>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</si>
  <si>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</si>
  <si>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</si>
  <si>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</si>
  <si>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</si>
  <si>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</si>
  <si>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</si>
  <si>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</si>
  <si>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</si>
  <si>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</si>
  <si>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</si>
  <si>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</si>
  <si>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</si>
  <si>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</si>
  <si>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</si>
  <si>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</si>
  <si>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</si>
  <si>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</si>
  <si>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</si>
  <si>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</si>
  <si>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</si>
  <si>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</si>
  <si>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</si>
  <si>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</si>
  <si>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</si>
  <si>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</si>
  <si>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</si>
  <si>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</si>
  <si>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</si>
  <si>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</si>
  <si>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</si>
  <si>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</si>
  <si>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</si>
  <si>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</si>
  <si>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</si>
  <si>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</si>
  <si>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</si>
  <si>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</si>
  <si>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</si>
  <si>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</si>
  <si>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</si>
  <si>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</si>
  <si>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</si>
  <si>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</si>
  <si>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</si>
  <si>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</si>
  <si>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</si>
  <si>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</si>
  <si>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</si>
  <si>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</si>
  <si>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</si>
  <si>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</si>
  <si>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</si>
  <si>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</si>
  <si>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</si>
  <si>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</si>
  <si>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</si>
  <si>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</si>
  <si>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</si>
  <si>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</si>
  <si>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</si>
  <si>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</si>
  <si>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</si>
  <si>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</si>
  <si>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</si>
  <si>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</si>
  <si>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</si>
  <si>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</si>
  <si>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</si>
  <si>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</si>
  <si>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</si>
  <si>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</si>
  <si>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</si>
  <si>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</si>
  <si>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</si>
  <si>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</si>
  <si>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</si>
  <si>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</si>
  <si>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</si>
  <si>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</si>
  <si>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</si>
  <si>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</si>
  <si>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</si>
  <si>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</si>
  <si>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</si>
  <si>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</si>
  <si>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</si>
  <si>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</si>
  <si>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</si>
  <si>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</si>
  <si>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</si>
  <si>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</si>
  <si>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</si>
  <si>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</si>
  <si>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</si>
  <si>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</si>
  <si>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</si>
  <si>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</si>
  <si>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</si>
  <si>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</si>
  <si>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</si>
  <si>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</si>
  <si>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</si>
  <si>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</si>
  <si>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</si>
  <si>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</si>
  <si>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</si>
  <si>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</si>
  <si>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</si>
  <si>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</si>
  <si>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</si>
  <si>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</si>
  <si>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</si>
  <si>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</si>
  <si>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</si>
  <si>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</si>
  <si>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</si>
  <si>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</si>
  <si>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</si>
  <si>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</si>
  <si>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</si>
  <si>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</si>
  <si>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</si>
  <si>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</si>
  <si>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</si>
  <si>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</si>
  <si>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</si>
  <si>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</si>
  <si>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</si>
  <si>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</si>
  <si>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</si>
  <si>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</si>
  <si>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</si>
  <si>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</si>
  <si>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</si>
  <si>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</si>
  <si>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</si>
  <si>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</si>
  <si>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</si>
  <si>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</si>
  <si>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</si>
  <si>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</si>
  <si>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</si>
  <si>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</si>
  <si>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</si>
  <si>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</si>
  <si>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</si>
  <si>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</si>
  <si>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</si>
  <si>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</si>
  <si>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</si>
  <si>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</si>
  <si>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</si>
  <si>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</si>
  <si>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</si>
  <si>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</si>
  <si>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</si>
  <si>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</si>
  <si>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</si>
  <si>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</si>
  <si>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</si>
  <si>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</si>
  <si>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</si>
  <si>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</si>
  <si>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</si>
  <si>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</si>
  <si>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</si>
  <si>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</si>
  <si>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</si>
  <si>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</si>
  <si>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</si>
  <si>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</si>
  <si>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</si>
  <si>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</si>
  <si>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</si>
  <si>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</si>
  <si>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</si>
  <si>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</si>
  <si>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</si>
  <si>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</si>
  <si>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</si>
  <si>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</si>
  <si>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</si>
  <si>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</si>
  <si>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</si>
  <si>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</si>
  <si>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</si>
  <si>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</si>
  <si>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</si>
  <si>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</si>
  <si>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</si>
  <si>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</si>
  <si>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</si>
  <si>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</si>
  <si>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</si>
  <si>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</si>
  <si>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</si>
  <si>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</si>
  <si>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</si>
  <si>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</si>
  <si>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</si>
  <si>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</si>
  <si>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</si>
  <si>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</si>
  <si>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</si>
  <si>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</si>
  <si>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</si>
  <si>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</si>
  <si>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</si>
  <si>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</si>
  <si>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</si>
  <si>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</si>
  <si>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</si>
  <si>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</si>
  <si>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Pavimentação de estrada no distrito de Lajeado Bonito</t>
  </si>
  <si>
    <t>ADMINISTRAÇÃO LOCAL</t>
  </si>
  <si>
    <t>SERVIÇOS PRELIMINARES</t>
  </si>
  <si>
    <t xml:space="preserve">PLACA DE OBRA (PARA CONSTRUCAO CIVIL) EM CHAPA GALVANIZADA *N. 22*, ADESIVADA, DE *2,4 X 1,2*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</si>
  <si>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MOBILIZAÇÃO DE EQUIPAMENTOS</t>
  </si>
  <si>
    <t>LOCAÇÃO DE PAVIMENTAÇÃO. AF_10/2018</t>
  </si>
  <si>
    <t>Placa de regulamentação para sinalização de obras montada em suporte metálico móvel - D = 1,00 m - utilização de 600 ciclos - fornecimento, 01 implantação e 01 retirada diária</t>
  </si>
  <si>
    <t>DRENAGEM</t>
  </si>
  <si>
    <t>CAIXA COLETORA DE ÁGUAS PLUVIAIS, EM TIJOLO MACIÇO, REF.: 97949</t>
  </si>
  <si>
    <t>Limpeza de vala de drenagem</t>
  </si>
  <si>
    <t>TERRAPLENAGEM E SUBLEITO</t>
  </si>
  <si>
    <t>REGULARIZAÇÃO E COMPACTAÇÃO DE SUBLEITO DE SOLO  PREDOMINANTEMENTE ARGILOSO. AF_11/2019</t>
  </si>
  <si>
    <t>EXECUÇÃO E COMPACTAÇÃO DE BASE E OU SUB BASE PARA PAVIMENTAÇÃO DE MACADAME SECO - EXCLUSIVE CARGA E TRANSPORTE. AF_11/2019</t>
  </si>
  <si>
    <t>TRANSPORTE COM CAMINHÃO BASCULANTE DE 14 M³, EM VIA URBANA PAVIMENTADA, DMT ATÉ 30 KM (UNIDADE: M3XKM). AF_07/2020</t>
  </si>
  <si>
    <t>TRANSPORTE COM CAMINHÃO BASCULANTE DE 14 M³, EM VIA URBANA PAVIMENTADA, ADICIONAL PARA DMT EXCEDENTE A 30 KM (UNIDADE: M3XKM). AF_07/2020</t>
  </si>
  <si>
    <t xml:space="preserve">PEDRA BRITADA OU BICA CORRIDA, NAO CLASSIFICADA (POSTO PEDREIRA/FORNECEDOR, SEM FRETE)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</si>
  <si>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BASE DE BRITA GRADUADA</t>
  </si>
  <si>
    <t>EXECUÇÃO E COMPACTAÇÃO DE BASE E OU SUB BASE PARA PAVIMENTAÇÃO DE BRITA GRADUADA SIMPLES - EXCLUSIVE CARGA E TRANSPORTE. AF_11/2019</t>
  </si>
  <si>
    <t>IMPRIMAÇÃO</t>
  </si>
  <si>
    <t>EXECUÇÃO DE IMPRIMAÇÃO COM ASFALTO DILUÍDO CM - 30. AF 09/2017 - CONFORME CATALOGO DE COMPOSIÇÃO ANALITICA SEM PREÇO CAIXA _07/2019</t>
  </si>
  <si>
    <t>TRANSPORTE COM CAMINHÃO TANQUE DE TRANSPORTE DE MATERIAL ASFÁLTICO DE 30000 L, EM VIA URBANA PAVIMENTADA, DMT ATÉ 30KM (UNIDADE: TXKM). AF_07/2020</t>
  </si>
  <si>
    <t>TRANSPORTE COM CAMINHÃO TANQUE DE TRANSPORTE DE MATERIAL ASFÁLTICO DE 30000 L, EM VIA URBANA PAVIMENTADA, ADICIONAL PARA DMT EXCEDENTE A 30 KM (UNIDADE: TXKM). AF_07/2020</t>
  </si>
  <si>
    <t>PAVIMENTAÇÃO</t>
  </si>
  <si>
    <t>EXECUÇÃO DE PINTURA DE LIGAÇÃO COM EMULSÃO ASFÁLTICA RR-2C. AF_11/2019 REF. 96402 SINAPI</t>
  </si>
  <si>
    <t>EXECUÇÃO DE PAVIMENTO COM APLICAÇÃO DE CONCRETO ASFÁLTICO, CAMADA DE ROLAMENTO - EXCLUSIVE CARGA E TRANSPORTE. AF_11/2019- CBUQ EM USINA PRÓPRIA - BASEADO NA COMPOSIÇÃO 95995</t>
  </si>
  <si>
    <t>TRANSPORTE COM CAMINHÃO BASCULANTE DE 10 M³, EM VIA URBANA PAVIMENTADA, DMT ATÉ 30 KM (UNIDADE: M3XKM). AF_07/2020</t>
  </si>
  <si>
    <t>TRANSPORTE COM CAMINHÃO BASCULANTE DE 10 M³, EM VIA URBANA PAVIMENTADA, ADICIONAL PARA DMT EXCEDENTE A 30 KM (UNIDADE: M3XKM). AF_07/2020</t>
  </si>
  <si>
    <t>CARGA DE MISTURA ASFÁLTICA EM CAMINHÃO BASCULANTE 10 M³ (UNIDADE: M3). AF_07/2020</t>
  </si>
  <si>
    <t>PASSEIO EM CONCRETO ARMADO</t>
  </si>
  <si>
    <t>EXECUÇÃO DE PASSEIO (CALÇADA) OU PISO DE CONCRETO COM CONCRETO MOLDADO IN LOCO, USINADO, ACABAMENTO CONVENCIONAL, ESPESSURA 6 CM, ARMADO. AF_08/2022 - COM PISO TÁTIL, PLACA CIMENTÍCIA *40 X 40 X 20*REF 94992 SINAPI</t>
  </si>
  <si>
    <t>ASSENTAMENTO DE GUIA (MEIO-FIO) EM TRECHO RETO, CONFECCIONADA EM CONCRETO PRÉ-FABRICADO, DIMENSÕES 100X15X13X30 CM (COMPRIMENTO X BASE INFERIOR X BASE SUPERIOR X ALTURA), PARA VIAS URBANAS (USO VIÁRIO). AF_06/2016</t>
  </si>
  <si>
    <t>SINALIZAÇÃO</t>
  </si>
  <si>
    <t>PINTURA DE EIXO VIÁRIO SOBRE ASFALTO COM TINTA RETRORREFLETIVA A BASE DE RESINA ACRÍLICA COM MICROESFERAS DE VIDRO, APLICAÇÃO MECÂNICA COM DEMARCADORA AUTOPROPELIDA. AF_05/2021</t>
  </si>
  <si>
    <t>Placa em aço nº 16 galvanizado com película retrorrefletiva tipo III + III - confecção</t>
  </si>
  <si>
    <t>TUBO DE AÇO GALVANIZADO COM COSTURA, CLASSE MÉDIA, CONEXÃO RANHURADA, DN 50 (2"), INSTALADO EM PRUMADAS - FORNECIMENTO E INSTALAÇÃO. AF_10/2020</t>
  </si>
  <si>
    <t>ESCAVAÇÃO MANUAL PARA BLOCO DE COROAMENTO OU SAPATA (SEM ESCAVAÇÃO PARA COLOCAÇÃO DE FÔRMAS). AF_06/2017</t>
  </si>
  <si>
    <t>CONCRETO FCK = 15MPA, TRAÇO 1:3,4:3,5 (EM MASSA SECA DE CIMENTO/ AREIA MÉDIA/ BRITA 1) - PREPARO MECÂNICO COM BETONEIRA 400 L. AF_05/2021</t>
  </si>
  <si>
    <t>LANÇAMENTO COM USO DE BALDES, ADENSAMENTO E ACABAMENTO DE CONCRETO EM ESTRUTURAS. AF_02/2022</t>
  </si>
  <si>
    <t>DESMOBILIZAÇÃO</t>
  </si>
  <si>
    <t>DESMOBILIZAÇÃO DE EQUIPAMENTOS</t>
  </si>
  <si>
    <t>01</t>
  </si>
  <si>
    <t>4813</t>
  </si>
  <si>
    <t>02</t>
  </si>
  <si>
    <t>99064</t>
  </si>
  <si>
    <t>5212557</t>
  </si>
  <si>
    <t>07</t>
  </si>
  <si>
    <t>4915710</t>
  </si>
  <si>
    <t>100576</t>
  </si>
  <si>
    <t>96400</t>
  </si>
  <si>
    <t>95876</t>
  </si>
  <si>
    <t>93593</t>
  </si>
  <si>
    <t>4748</t>
  </si>
  <si>
    <t>96396</t>
  </si>
  <si>
    <t>10</t>
  </si>
  <si>
    <t>102330</t>
  </si>
  <si>
    <t>102331</t>
  </si>
  <si>
    <t>11</t>
  </si>
  <si>
    <t>04</t>
  </si>
  <si>
    <t>95875</t>
  </si>
  <si>
    <t>93590</t>
  </si>
  <si>
    <t>100986</t>
  </si>
  <si>
    <t>08</t>
  </si>
  <si>
    <t>94273</t>
  </si>
  <si>
    <t>102512</t>
  </si>
  <si>
    <t>5213418</t>
  </si>
  <si>
    <t>92335</t>
  </si>
  <si>
    <t>96522</t>
  </si>
  <si>
    <t>94963</t>
  </si>
  <si>
    <t>103670</t>
  </si>
  <si>
    <t>03</t>
  </si>
  <si>
    <t>1.</t>
  </si>
  <si>
    <t>1.1.</t>
  </si>
  <si>
    <t>1.1.1.</t>
  </si>
  <si>
    <t>1.2.</t>
  </si>
  <si>
    <t>1.2.1.</t>
  </si>
  <si>
    <t>1.2.2.</t>
  </si>
  <si>
    <t>1.2.3.</t>
  </si>
  <si>
    <t>1.2.4.</t>
  </si>
  <si>
    <t>1.3.</t>
  </si>
  <si>
    <t>1.3.1.</t>
  </si>
  <si>
    <t>1.3.2.</t>
  </si>
  <si>
    <t>1.4.</t>
  </si>
  <si>
    <t>1.4.1.</t>
  </si>
  <si>
    <t>1.4.2.</t>
  </si>
  <si>
    <t>1.4.3.</t>
  </si>
  <si>
    <t>1.4.4.</t>
  </si>
  <si>
    <t>1.4.5.</t>
  </si>
  <si>
    <t>1.4.6.</t>
  </si>
  <si>
    <t>1.4.7.</t>
  </si>
  <si>
    <t>1.5.</t>
  </si>
  <si>
    <t>1.5.1.</t>
  </si>
  <si>
    <t>1.5.2.</t>
  </si>
  <si>
    <t>1.5.3.</t>
  </si>
  <si>
    <t>1.6.</t>
  </si>
  <si>
    <t>1.6.1.</t>
  </si>
  <si>
    <t>1.6.2.</t>
  </si>
  <si>
    <t>1.6.3.</t>
  </si>
  <si>
    <t>1.7.</t>
  </si>
  <si>
    <t>1.7.1.</t>
  </si>
  <si>
    <t>1.7.2.</t>
  </si>
  <si>
    <t>1.7.3.</t>
  </si>
  <si>
    <t>1.7.4.</t>
  </si>
  <si>
    <t>1.7.5.</t>
  </si>
  <si>
    <t>1.7.6.</t>
  </si>
  <si>
    <t>1.7.7.</t>
  </si>
  <si>
    <t>1.7.8.</t>
  </si>
  <si>
    <t>1.7.9.</t>
  </si>
  <si>
    <t>1.8.</t>
  </si>
  <si>
    <t>1.8.1.</t>
  </si>
  <si>
    <t>1.8.2.</t>
  </si>
  <si>
    <t>1.9.</t>
  </si>
  <si>
    <t>1.9.1.</t>
  </si>
  <si>
    <t>1.9.2.</t>
  </si>
  <si>
    <t>1.9.3.</t>
  </si>
  <si>
    <t>1.9.4.</t>
  </si>
  <si>
    <t>1.9.5.</t>
  </si>
  <si>
    <t>1.9.6.</t>
  </si>
  <si>
    <t>1.9.7.</t>
  </si>
  <si>
    <t>1.10.</t>
  </si>
  <si>
    <t>1.10.1.</t>
  </si>
  <si>
    <t>M</t>
  </si>
  <si>
    <t>M3XKM</t>
  </si>
  <si>
    <t>Pavimentação, Sinalização e Drenagem da Estrada Lajeado Bonito à Comunidade de Nossa Senhora do Pedancino – Trecho km 0 + 00 a 0 + 155,00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</si>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</sst>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PAVIMENTA&#199;&#213;ES\PAVIMENTA&#199;&#195;O%20LAJEADO%20BONITO%20AO%20PEDANCINO\MUDAN&#199;A%20DE%20TRECHO\ADEQAU&#199;&#213;ES%203001\PLANILHA%20M&#218;LTIPLA%20V3.0.5_R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3752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7</v>
      </c>
      <c r="C2" s="189"/>
      <c r="D2" s="76" t="s">
        <v>162</v>
      </c>
      <c r="E2" s="112">
        <v>2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4148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4149</v>
      </c>
      <c r="C4" s="192"/>
      <c r="D4" s="192"/>
      <c r="E4" s="193"/>
      <c r="F4" s="47" t="s">
        <v>179</v>
      </c>
      <c r="G4" s="124" t="s">
        <v>4150</v>
      </c>
    </row>
    <row r="5" spans="1:8" s="92" customFormat="1" ht="15.75" thickBot="1" x14ac:dyDescent="0.3">
      <c r="A5" s="46" t="s">
        <v>3785</v>
      </c>
      <c r="B5" s="127" t="s">
        <v>170</v>
      </c>
      <c r="C5" s="177" t="s">
        <v>3956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249951.86000000004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39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3750</v>
      </c>
      <c r="B11" s="187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abSelected="1" topLeftCell="A10" zoomScaleNormal="100" workbookViewId="0">
      <selection activeCell="I19" sqref="I19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12.4257812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04" t="s">
        <v>3676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7" t="str">
        <f>IF(Identificação!B2=0,"",Identificação!B2)</f>
        <v>Tomada de Preços</v>
      </c>
      <c r="D2" s="207"/>
      <c r="E2" s="207"/>
      <c r="F2" s="207"/>
      <c r="G2" s="207"/>
      <c r="H2" s="43" t="s">
        <v>151</v>
      </c>
      <c r="I2" s="44">
        <f>IF(Identificação!E2=0,"",Identificação!E2)</f>
        <v>2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13" t="s">
        <v>153</v>
      </c>
      <c r="B3" s="214"/>
      <c r="C3" s="215" t="str">
        <f>IF(Identificação!B3=0,"",Identificação!B3)</f>
        <v>Pavimentação, Sinalização e Drenagem da Estrada Lajeado Bonito à Comunidade de Nossa Senhora do Pedancino – Trecho km 0 + 00 a 0 + 155,00</v>
      </c>
      <c r="D3" s="215"/>
      <c r="E3" s="215"/>
      <c r="F3" s="215"/>
      <c r="G3" s="215"/>
      <c r="H3" s="215"/>
      <c r="I3" s="215"/>
      <c r="J3" s="215"/>
      <c r="K3" s="216"/>
      <c r="L3" s="144"/>
      <c r="M3" s="144"/>
    </row>
    <row r="4" spans="1:18" s="45" customFormat="1" ht="15.75" thickBot="1" x14ac:dyDescent="0.3">
      <c r="A4" s="46" t="s">
        <v>176</v>
      </c>
      <c r="B4" s="47"/>
      <c r="C4" s="209" t="str">
        <f>IF(Identificação!B4=0,"",Identificação!B4)</f>
        <v>prefeitura de cotiporã</v>
      </c>
      <c r="D4" s="209"/>
      <c r="E4" s="209"/>
      <c r="F4" s="209"/>
      <c r="G4" s="209"/>
      <c r="H4" s="209"/>
      <c r="I4" s="209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9" t="str">
        <f>IF(Identificação!B5=0,"",Identificação!B5)</f>
        <v>Obras e Serviços de Engenharia</v>
      </c>
      <c r="D5" s="209"/>
      <c r="E5" s="209"/>
      <c r="F5" s="209"/>
      <c r="G5" s="210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3762</v>
      </c>
      <c r="B6" s="50"/>
      <c r="C6" s="211">
        <f>SUMIFS(K12:K39953,B12:B39953,"&gt;0",K12:K39953,"&lt;&gt;0")</f>
        <v>249951.86000000004</v>
      </c>
      <c r="D6" s="211"/>
      <c r="E6" s="211"/>
      <c r="F6" s="211"/>
      <c r="G6" s="212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 x14ac:dyDescent="0.25">
      <c r="A10" s="196" t="s">
        <v>3761</v>
      </c>
      <c r="B10" s="196" t="s">
        <v>3759</v>
      </c>
      <c r="C10" s="196" t="s">
        <v>3760</v>
      </c>
      <c r="D10" s="200" t="s">
        <v>3675</v>
      </c>
      <c r="E10" s="198" t="s">
        <v>168</v>
      </c>
      <c r="F10" s="202" t="s">
        <v>3674</v>
      </c>
      <c r="G10" s="200" t="s">
        <v>156</v>
      </c>
      <c r="H10" s="221" t="s">
        <v>165</v>
      </c>
      <c r="I10" s="222"/>
      <c r="J10" s="222"/>
      <c r="K10" s="222"/>
      <c r="L10" s="222"/>
      <c r="M10" s="223"/>
      <c r="N10" s="217" t="s">
        <v>177</v>
      </c>
      <c r="O10" s="218"/>
      <c r="P10" s="219" t="s">
        <v>178</v>
      </c>
      <c r="Q10" s="220"/>
      <c r="R10" s="208" t="s">
        <v>3678</v>
      </c>
    </row>
    <row r="11" spans="1:18" s="40" customFormat="1" ht="45" x14ac:dyDescent="0.25">
      <c r="A11" s="197"/>
      <c r="B11" s="197"/>
      <c r="C11" s="197"/>
      <c r="D11" s="201"/>
      <c r="E11" s="199"/>
      <c r="F11" s="203"/>
      <c r="G11" s="201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208"/>
    </row>
    <row r="12" spans="1:18" x14ac:dyDescent="0.25">
      <c r="A12" s="113"/>
      <c r="B12" s="88" t="str">
        <f>IF(AND(G12&lt;&gt;"",H12&gt;0,I12&lt;&gt;"",J12&lt;&gt;0,K12&lt;&gt;0),COUNT($B$11:B11)+1,"")</f>
        <v/>
      </c>
      <c r="C12" s="72" t="s">
        <v>4096</v>
      </c>
      <c r="D12" s="141"/>
      <c r="E12" s="180"/>
      <c r="F12" s="107"/>
      <c r="G12" s="182" t="s">
        <v>4026</v>
      </c>
      <c r="H12" s="174"/>
      <c r="I12" s="166"/>
      <c r="J12" s="174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 t="str">
        <f>IF(AND(G13&lt;&gt;"",H13&gt;0,I13&lt;&gt;"",J13&lt;&gt;0,K13&lt;&gt;0),COUNT($B$11:B12)+1,"")</f>
        <v/>
      </c>
      <c r="C13" s="72" t="s">
        <v>4097</v>
      </c>
      <c r="D13" s="141"/>
      <c r="E13" s="180"/>
      <c r="F13" s="107"/>
      <c r="G13" s="182" t="s">
        <v>4027</v>
      </c>
      <c r="H13" s="174"/>
      <c r="I13" s="166"/>
      <c r="J13" s="174"/>
      <c r="K13" s="167" t="str">
        <f>IFERROR(IF(H13*J13&lt;&gt;0,ROUND(ROUND(H13,4)*ROUND(J13,4),2),""),"")</f>
        <v/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1</v>
      </c>
      <c r="C14" s="72" t="s">
        <v>4098</v>
      </c>
      <c r="D14" s="141" t="s">
        <v>3800</v>
      </c>
      <c r="E14" s="180" t="s">
        <v>4066</v>
      </c>
      <c r="F14" s="107">
        <v>44866</v>
      </c>
      <c r="G14" s="66" t="s">
        <v>4027</v>
      </c>
      <c r="H14" s="174">
        <v>1</v>
      </c>
      <c r="I14" s="166" t="s">
        <v>3701</v>
      </c>
      <c r="J14" s="174">
        <v>4156.45</v>
      </c>
      <c r="K14" s="156">
        <f>IFERROR(IF(H14*J14&lt;&gt;0,ROUND(ROUND(H14,4)*ROUND(J14,4),2),""),"")</f>
        <v>4156.45</v>
      </c>
      <c r="L14" s="148">
        <v>0.19689999999999999</v>
      </c>
      <c r="M14" s="148">
        <v>1.1238999999999999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 t="str">
        <f>IF(AND(G15&lt;&gt;"",H15&gt;0,I15&lt;&gt;"",J15&lt;&gt;0,K15&lt;&gt;0),COUNT($B$11:B14)+1,"")</f>
        <v/>
      </c>
      <c r="C15" s="72" t="s">
        <v>4099</v>
      </c>
      <c r="D15" s="141" t="s">
        <v>3776</v>
      </c>
      <c r="E15" s="180"/>
      <c r="F15" s="107"/>
      <c r="G15" s="182" t="s">
        <v>4028</v>
      </c>
      <c r="H15" s="174"/>
      <c r="I15" s="166"/>
      <c r="J15" s="174"/>
      <c r="K15" s="156" t="str">
        <f t="shared" ref="K15:K78" si="0">IFERROR(IF(H15*J15&lt;&gt;0,ROUND(ROUND(H15,4)*ROUND(J15,4),2),""),"")</f>
        <v/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ht="45" x14ac:dyDescent="0.25">
      <c r="A16" s="166"/>
      <c r="B16" s="178">
        <f>IF(AND(G16&lt;&gt;"",H16&gt;0,I16&lt;&gt;"",J16&lt;&gt;0,K16&lt;&gt;0),COUNT($B$11:B15)+1,"")</f>
        <v>2</v>
      </c>
      <c r="C16" s="72" t="s">
        <v>4100</v>
      </c>
      <c r="D16" s="141" t="s">
        <v>3776</v>
      </c>
      <c r="E16" s="180" t="s">
        <v>4067</v>
      </c>
      <c r="F16" s="107">
        <v>44866</v>
      </c>
      <c r="G16" s="66" t="s">
        <v>4029</v>
      </c>
      <c r="H16" s="174">
        <v>4.5</v>
      </c>
      <c r="I16" s="166" t="s">
        <v>3695</v>
      </c>
      <c r="J16" s="174">
        <v>478.76</v>
      </c>
      <c r="K16" s="156">
        <f t="shared" si="0"/>
        <v>2154.42</v>
      </c>
      <c r="L16" s="148">
        <v>0.19689999999999999</v>
      </c>
      <c r="M16" s="148">
        <v>1.1238999999999999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3</v>
      </c>
      <c r="C17" s="72" t="s">
        <v>4101</v>
      </c>
      <c r="D17" s="141" t="s">
        <v>3800</v>
      </c>
      <c r="E17" s="180" t="s">
        <v>4068</v>
      </c>
      <c r="F17" s="107">
        <v>44866</v>
      </c>
      <c r="G17" s="66" t="s">
        <v>4030</v>
      </c>
      <c r="H17" s="174">
        <v>1</v>
      </c>
      <c r="I17" s="166" t="s">
        <v>3710</v>
      </c>
      <c r="J17" s="174">
        <v>3823.94</v>
      </c>
      <c r="K17" s="156">
        <f t="shared" si="0"/>
        <v>3823.94</v>
      </c>
      <c r="L17" s="148">
        <v>0.19689999999999999</v>
      </c>
      <c r="M17" s="148">
        <v>1.1238999999999999</v>
      </c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4</v>
      </c>
      <c r="C18" s="72" t="s">
        <v>4102</v>
      </c>
      <c r="D18" s="141" t="s">
        <v>3776</v>
      </c>
      <c r="E18" s="180" t="s">
        <v>4069</v>
      </c>
      <c r="F18" s="107">
        <v>44866</v>
      </c>
      <c r="G18" s="66" t="s">
        <v>4031</v>
      </c>
      <c r="H18" s="174">
        <v>173.7</v>
      </c>
      <c r="I18" s="166" t="s">
        <v>3694</v>
      </c>
      <c r="J18" s="174">
        <v>0.73</v>
      </c>
      <c r="K18" s="156">
        <f t="shared" si="0"/>
        <v>126.8</v>
      </c>
      <c r="L18" s="148">
        <v>0.19689999999999999</v>
      </c>
      <c r="M18" s="148">
        <v>1.1238999999999999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60" x14ac:dyDescent="0.25">
      <c r="A19" s="166"/>
      <c r="B19" s="178">
        <f>IF(AND(G19&lt;&gt;"",H19&gt;0,I19&lt;&gt;"",J19&lt;&gt;0,K19&lt;&gt;0),COUNT($B$11:B18)+1,"")</f>
        <v>5</v>
      </c>
      <c r="C19" s="72" t="s">
        <v>4103</v>
      </c>
      <c r="D19" s="141" t="s">
        <v>3780</v>
      </c>
      <c r="E19" s="180" t="s">
        <v>4070</v>
      </c>
      <c r="F19" s="107">
        <v>44866</v>
      </c>
      <c r="G19" s="66" t="s">
        <v>4032</v>
      </c>
      <c r="H19" s="174">
        <v>180</v>
      </c>
      <c r="I19" s="166" t="s">
        <v>3701</v>
      </c>
      <c r="J19" s="174">
        <v>4.3</v>
      </c>
      <c r="K19" s="156">
        <f t="shared" si="0"/>
        <v>774</v>
      </c>
      <c r="L19" s="148">
        <v>0.19689999999999999</v>
      </c>
      <c r="M19" s="148">
        <v>1.1238999999999999</v>
      </c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 t="str">
        <f>IF(AND(G20&lt;&gt;"",H20&gt;0,I20&lt;&gt;"",J20&lt;&gt;0,K20&lt;&gt;0),COUNT($B$11:B19)+1,"")</f>
        <v/>
      </c>
      <c r="C20" s="72" t="s">
        <v>4104</v>
      </c>
      <c r="D20" s="141" t="s">
        <v>3776</v>
      </c>
      <c r="E20" s="180"/>
      <c r="F20" s="107"/>
      <c r="G20" s="182" t="s">
        <v>4033</v>
      </c>
      <c r="H20" s="174"/>
      <c r="I20" s="166"/>
      <c r="J20" s="174"/>
      <c r="K20" s="156" t="str">
        <f t="shared" si="0"/>
        <v/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6"/>
      <c r="B21" s="178">
        <f>IF(AND(G21&lt;&gt;"",H21&gt;0,I21&lt;&gt;"",J21&lt;&gt;0,K21&lt;&gt;0),COUNT($B$11:B20)+1,"")</f>
        <v>6</v>
      </c>
      <c r="C21" s="72" t="s">
        <v>4105</v>
      </c>
      <c r="D21" s="141" t="s">
        <v>3800</v>
      </c>
      <c r="E21" s="180" t="s">
        <v>4071</v>
      </c>
      <c r="F21" s="107">
        <v>44866</v>
      </c>
      <c r="G21" s="66" t="s">
        <v>4034</v>
      </c>
      <c r="H21" s="174">
        <v>3</v>
      </c>
      <c r="I21" s="166" t="s">
        <v>3701</v>
      </c>
      <c r="J21" s="174">
        <v>2579.2399999999998</v>
      </c>
      <c r="K21" s="156">
        <f t="shared" si="0"/>
        <v>7737.72</v>
      </c>
      <c r="L21" s="148">
        <v>0.19689999999999999</v>
      </c>
      <c r="M21" s="148">
        <v>1.1238999999999999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7</v>
      </c>
      <c r="C22" s="72" t="s">
        <v>4106</v>
      </c>
      <c r="D22" s="141" t="s">
        <v>3780</v>
      </c>
      <c r="E22" s="180" t="s">
        <v>4072</v>
      </c>
      <c r="F22" s="107">
        <v>44866</v>
      </c>
      <c r="G22" s="66" t="s">
        <v>4035</v>
      </c>
      <c r="H22" s="174">
        <v>170</v>
      </c>
      <c r="I22" s="166" t="s">
        <v>3694</v>
      </c>
      <c r="J22" s="174">
        <v>4.49</v>
      </c>
      <c r="K22" s="156">
        <f t="shared" si="0"/>
        <v>763.3</v>
      </c>
      <c r="L22" s="148">
        <v>0.19689999999999999</v>
      </c>
      <c r="M22" s="148">
        <v>1.1238999999999999</v>
      </c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 t="s">
        <v>4107</v>
      </c>
      <c r="D23" s="141" t="s">
        <v>3776</v>
      </c>
      <c r="E23" s="180"/>
      <c r="F23" s="107"/>
      <c r="G23" s="182" t="s">
        <v>4036</v>
      </c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ht="30" x14ac:dyDescent="0.25">
      <c r="A24" s="166"/>
      <c r="B24" s="178">
        <f>IF(AND(G24&lt;&gt;"",H24&gt;0,I24&lt;&gt;"",J24&lt;&gt;0,K24&lt;&gt;0),COUNT($B$11:B23)+1,"")</f>
        <v>8</v>
      </c>
      <c r="C24" s="72" t="s">
        <v>4108</v>
      </c>
      <c r="D24" s="141" t="s">
        <v>3776</v>
      </c>
      <c r="E24" s="180" t="s">
        <v>4073</v>
      </c>
      <c r="F24" s="107">
        <v>44866</v>
      </c>
      <c r="G24" s="66" t="s">
        <v>4037</v>
      </c>
      <c r="H24" s="174">
        <v>1188.83</v>
      </c>
      <c r="I24" s="166" t="s">
        <v>3695</v>
      </c>
      <c r="J24" s="174">
        <v>2.92</v>
      </c>
      <c r="K24" s="156">
        <f t="shared" si="0"/>
        <v>3471.38</v>
      </c>
      <c r="L24" s="148">
        <v>0.19689999999999999</v>
      </c>
      <c r="M24" s="148">
        <v>1.1238999999999999</v>
      </c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ht="45" x14ac:dyDescent="0.25">
      <c r="A25" s="166"/>
      <c r="B25" s="178">
        <f>IF(AND(G25&lt;&gt;"",H25&gt;0,I25&lt;&gt;"",J25&lt;&gt;0,K25&lt;&gt;0),COUNT($B$11:B24)+1,"")</f>
        <v>9</v>
      </c>
      <c r="C25" s="72" t="s">
        <v>4109</v>
      </c>
      <c r="D25" s="141" t="s">
        <v>3776</v>
      </c>
      <c r="E25" s="180" t="s">
        <v>4074</v>
      </c>
      <c r="F25" s="107">
        <v>44866</v>
      </c>
      <c r="G25" s="66" t="s">
        <v>4038</v>
      </c>
      <c r="H25" s="174">
        <v>182.89</v>
      </c>
      <c r="I25" s="166" t="s">
        <v>3696</v>
      </c>
      <c r="J25" s="174">
        <v>144.66999999999999</v>
      </c>
      <c r="K25" s="156">
        <f t="shared" si="0"/>
        <v>26458.7</v>
      </c>
      <c r="L25" s="148">
        <v>0.19689999999999999</v>
      </c>
      <c r="M25" s="148">
        <v>1.1238999999999999</v>
      </c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ht="45" x14ac:dyDescent="0.25">
      <c r="A26" s="166"/>
      <c r="B26" s="178">
        <f>IF(AND(G26&lt;&gt;"",H26&gt;0,I26&lt;&gt;"",J26&lt;&gt;0,K26&lt;&gt;0),COUNT($B$11:B25)+1,"")</f>
        <v>10</v>
      </c>
      <c r="C26" s="72" t="s">
        <v>4110</v>
      </c>
      <c r="D26" s="141" t="s">
        <v>3776</v>
      </c>
      <c r="E26" s="180" t="s">
        <v>4075</v>
      </c>
      <c r="F26" s="107">
        <v>44866</v>
      </c>
      <c r="G26" s="66" t="s">
        <v>4039</v>
      </c>
      <c r="H26" s="174">
        <v>5486.7</v>
      </c>
      <c r="I26" s="166" t="s">
        <v>3765</v>
      </c>
      <c r="J26" s="174">
        <v>2.54</v>
      </c>
      <c r="K26" s="156">
        <f t="shared" si="0"/>
        <v>13936.22</v>
      </c>
      <c r="L26" s="148">
        <v>0.19689999999999999</v>
      </c>
      <c r="M26" s="148">
        <v>1.1238999999999999</v>
      </c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ht="45" x14ac:dyDescent="0.25">
      <c r="A27" s="166"/>
      <c r="B27" s="178">
        <f>IF(AND(G27&lt;&gt;"",H27&gt;0,I27&lt;&gt;"",J27&lt;&gt;0,K27&lt;&gt;0),COUNT($B$11:B26)+1,"")</f>
        <v>11</v>
      </c>
      <c r="C27" s="72" t="s">
        <v>4111</v>
      </c>
      <c r="D27" s="141" t="s">
        <v>3776</v>
      </c>
      <c r="E27" s="180" t="s">
        <v>4076</v>
      </c>
      <c r="F27" s="107">
        <v>44866</v>
      </c>
      <c r="G27" s="66" t="s">
        <v>4040</v>
      </c>
      <c r="H27" s="174">
        <v>1591.14</v>
      </c>
      <c r="I27" s="166" t="s">
        <v>3765</v>
      </c>
      <c r="J27" s="174">
        <v>1.02</v>
      </c>
      <c r="K27" s="156">
        <f t="shared" si="0"/>
        <v>1622.96</v>
      </c>
      <c r="L27" s="148">
        <v>0.19689999999999999</v>
      </c>
      <c r="M27" s="148">
        <v>1.1238999999999999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30" x14ac:dyDescent="0.25">
      <c r="A28" s="166"/>
      <c r="B28" s="178">
        <f>IF(AND(G28&lt;&gt;"",H28&gt;0,I28&lt;&gt;"",J28&lt;&gt;0,K28&lt;&gt;0),COUNT($B$11:B27)+1,"")</f>
        <v>12</v>
      </c>
      <c r="C28" s="72" t="s">
        <v>4112</v>
      </c>
      <c r="D28" s="141" t="s">
        <v>3776</v>
      </c>
      <c r="E28" s="180" t="s">
        <v>4077</v>
      </c>
      <c r="F28" s="107">
        <v>44866</v>
      </c>
      <c r="G28" s="66" t="s">
        <v>4041</v>
      </c>
      <c r="H28" s="174">
        <v>34.82</v>
      </c>
      <c r="I28" s="166" t="s">
        <v>3696</v>
      </c>
      <c r="J28" s="174">
        <v>82.47</v>
      </c>
      <c r="K28" s="156">
        <f t="shared" si="0"/>
        <v>2871.61</v>
      </c>
      <c r="L28" s="148">
        <v>0.19689999999999999</v>
      </c>
      <c r="M28" s="148">
        <v>1.1238999999999999</v>
      </c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45" x14ac:dyDescent="0.25">
      <c r="A29" s="166"/>
      <c r="B29" s="178">
        <f>IF(AND(G29&lt;&gt;"",H29&gt;0,I29&lt;&gt;"",J29&lt;&gt;0,K29&lt;&gt;0),COUNT($B$11:B28)+1,"")</f>
        <v>13</v>
      </c>
      <c r="C29" s="72" t="s">
        <v>4113</v>
      </c>
      <c r="D29" s="141" t="s">
        <v>3776</v>
      </c>
      <c r="E29" s="180" t="s">
        <v>4075</v>
      </c>
      <c r="F29" s="107">
        <v>44866</v>
      </c>
      <c r="G29" s="66" t="s">
        <v>4039</v>
      </c>
      <c r="H29" s="174">
        <v>1044.5999999999999</v>
      </c>
      <c r="I29" s="166" t="s">
        <v>3765</v>
      </c>
      <c r="J29" s="174">
        <v>2.54</v>
      </c>
      <c r="K29" s="156">
        <f t="shared" si="0"/>
        <v>2653.28</v>
      </c>
      <c r="L29" s="148">
        <v>0.19689999999999999</v>
      </c>
      <c r="M29" s="148">
        <v>1.1238999999999999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ht="45" x14ac:dyDescent="0.25">
      <c r="A30" s="166"/>
      <c r="B30" s="178">
        <f>IF(AND(G30&lt;&gt;"",H30&gt;0,I30&lt;&gt;"",J30&lt;&gt;0,K30&lt;&gt;0),COUNT($B$11:B29)+1,"")</f>
        <v>14</v>
      </c>
      <c r="C30" s="72" t="s">
        <v>4114</v>
      </c>
      <c r="D30" s="141" t="s">
        <v>3776</v>
      </c>
      <c r="E30" s="180" t="s">
        <v>4076</v>
      </c>
      <c r="F30" s="107">
        <v>44866</v>
      </c>
      <c r="G30" s="66" t="s">
        <v>4040</v>
      </c>
      <c r="H30" s="174">
        <v>302.93</v>
      </c>
      <c r="I30" s="166" t="s">
        <v>3765</v>
      </c>
      <c r="J30" s="174">
        <v>1.02</v>
      </c>
      <c r="K30" s="156">
        <f t="shared" si="0"/>
        <v>308.99</v>
      </c>
      <c r="L30" s="148">
        <v>0.19689999999999999</v>
      </c>
      <c r="M30" s="148">
        <v>1.1238999999999999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 t="s">
        <v>4115</v>
      </c>
      <c r="D31" s="141" t="s">
        <v>3776</v>
      </c>
      <c r="E31" s="180"/>
      <c r="F31" s="107"/>
      <c r="G31" s="182" t="s">
        <v>4042</v>
      </c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ht="45" x14ac:dyDescent="0.25">
      <c r="A32" s="166"/>
      <c r="B32" s="178">
        <f>IF(AND(G32&lt;&gt;"",H32&gt;0,I32&lt;&gt;"",J32&lt;&gt;0,K32&lt;&gt;0),COUNT($B$11:B31)+1,"")</f>
        <v>15</v>
      </c>
      <c r="C32" s="72" t="s">
        <v>4116</v>
      </c>
      <c r="D32" s="141" t="s">
        <v>3776</v>
      </c>
      <c r="E32" s="180" t="s">
        <v>4078</v>
      </c>
      <c r="F32" s="107">
        <v>44866</v>
      </c>
      <c r="G32" s="66" t="s">
        <v>4043</v>
      </c>
      <c r="H32" s="174">
        <v>156.34</v>
      </c>
      <c r="I32" s="166" t="s">
        <v>3696</v>
      </c>
      <c r="J32" s="174">
        <v>159.12</v>
      </c>
      <c r="K32" s="156">
        <f t="shared" si="0"/>
        <v>24876.82</v>
      </c>
      <c r="L32" s="148">
        <v>0.19689999999999999</v>
      </c>
      <c r="M32" s="148">
        <v>1.1238999999999999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ht="45" x14ac:dyDescent="0.25">
      <c r="A33" s="166"/>
      <c r="B33" s="178">
        <f>IF(AND(G33&lt;&gt;"",H33&gt;0,I33&lt;&gt;"",J33&lt;&gt;0,K33&lt;&gt;0),COUNT($B$11:B32)+1,"")</f>
        <v>16</v>
      </c>
      <c r="C33" s="72" t="s">
        <v>4117</v>
      </c>
      <c r="D33" s="141" t="s">
        <v>3776</v>
      </c>
      <c r="E33" s="180" t="s">
        <v>4075</v>
      </c>
      <c r="F33" s="107">
        <v>44866</v>
      </c>
      <c r="G33" s="66" t="s">
        <v>4039</v>
      </c>
      <c r="H33" s="174">
        <v>4690.2</v>
      </c>
      <c r="I33" s="166" t="s">
        <v>3765</v>
      </c>
      <c r="J33" s="174">
        <v>2.54</v>
      </c>
      <c r="K33" s="156">
        <f t="shared" si="0"/>
        <v>11913.11</v>
      </c>
      <c r="L33" s="148">
        <v>0.19689999999999999</v>
      </c>
      <c r="M33" s="148">
        <v>1.1238999999999999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ht="45" x14ac:dyDescent="0.25">
      <c r="A34" s="166"/>
      <c r="B34" s="178">
        <f>IF(AND(G34&lt;&gt;"",H34&gt;0,I34&lt;&gt;"",J34&lt;&gt;0,K34&lt;&gt;0),COUNT($B$11:B33)+1,"")</f>
        <v>17</v>
      </c>
      <c r="C34" s="72" t="s">
        <v>4118</v>
      </c>
      <c r="D34" s="141" t="s">
        <v>3776</v>
      </c>
      <c r="E34" s="180" t="s">
        <v>4076</v>
      </c>
      <c r="F34" s="107">
        <v>44866</v>
      </c>
      <c r="G34" s="66" t="s">
        <v>4040</v>
      </c>
      <c r="H34" s="174">
        <v>1360.16</v>
      </c>
      <c r="I34" s="166" t="s">
        <v>3765</v>
      </c>
      <c r="J34" s="174">
        <v>1.02</v>
      </c>
      <c r="K34" s="156">
        <f t="shared" si="0"/>
        <v>1387.36</v>
      </c>
      <c r="L34" s="148">
        <v>0.19689999999999999</v>
      </c>
      <c r="M34" s="148">
        <v>1.1238999999999999</v>
      </c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 t="s">
        <v>4119</v>
      </c>
      <c r="D35" s="141" t="s">
        <v>3776</v>
      </c>
      <c r="E35" s="180"/>
      <c r="F35" s="107"/>
      <c r="G35" s="182" t="s">
        <v>4044</v>
      </c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ht="45" x14ac:dyDescent="0.25">
      <c r="A36" s="166"/>
      <c r="B36" s="178">
        <f>IF(AND(G36&lt;&gt;"",H36&gt;0,I36&lt;&gt;"",J36&lt;&gt;0,K36&lt;&gt;0),COUNT($B$11:B35)+1,"")</f>
        <v>18</v>
      </c>
      <c r="C36" s="72" t="s">
        <v>4120</v>
      </c>
      <c r="D36" s="141" t="s">
        <v>3800</v>
      </c>
      <c r="E36" s="180" t="s">
        <v>4079</v>
      </c>
      <c r="F36" s="107">
        <v>44866</v>
      </c>
      <c r="G36" s="66" t="s">
        <v>4045</v>
      </c>
      <c r="H36" s="174">
        <v>1069.46</v>
      </c>
      <c r="I36" s="166" t="s">
        <v>3695</v>
      </c>
      <c r="J36" s="174">
        <v>9.32</v>
      </c>
      <c r="K36" s="156">
        <f t="shared" si="0"/>
        <v>9967.3700000000008</v>
      </c>
      <c r="L36" s="148">
        <v>0.19689999999999999</v>
      </c>
      <c r="M36" s="148">
        <v>1.1238999999999999</v>
      </c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ht="60" x14ac:dyDescent="0.25">
      <c r="A37" s="166"/>
      <c r="B37" s="178">
        <f>IF(AND(G37&lt;&gt;"",H37&gt;0,I37&lt;&gt;"",J37&lt;&gt;0,K37&lt;&gt;0),COUNT($B$11:B36)+1,"")</f>
        <v>19</v>
      </c>
      <c r="C37" s="72" t="s">
        <v>4121</v>
      </c>
      <c r="D37" s="141" t="s">
        <v>3776</v>
      </c>
      <c r="E37" s="180" t="s">
        <v>4080</v>
      </c>
      <c r="F37" s="107">
        <v>44866</v>
      </c>
      <c r="G37" s="66" t="s">
        <v>4046</v>
      </c>
      <c r="H37" s="174">
        <v>38.5</v>
      </c>
      <c r="I37" s="166" t="s">
        <v>3693</v>
      </c>
      <c r="J37" s="174">
        <v>1.72</v>
      </c>
      <c r="K37" s="156">
        <f t="shared" si="0"/>
        <v>66.22</v>
      </c>
      <c r="L37" s="148">
        <v>0.19689999999999999</v>
      </c>
      <c r="M37" s="148">
        <v>1.1238999999999999</v>
      </c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ht="60" x14ac:dyDescent="0.25">
      <c r="A38" s="166"/>
      <c r="B38" s="178">
        <f>IF(AND(G38&lt;&gt;"",H38&gt;0,I38&lt;&gt;"",J38&lt;&gt;0,K38&lt;&gt;0),COUNT($B$11:B37)+1,"")</f>
        <v>20</v>
      </c>
      <c r="C38" s="72" t="s">
        <v>4122</v>
      </c>
      <c r="D38" s="141" t="s">
        <v>3776</v>
      </c>
      <c r="E38" s="180" t="s">
        <v>4081</v>
      </c>
      <c r="F38" s="107">
        <v>44866</v>
      </c>
      <c r="G38" s="66" t="s">
        <v>4047</v>
      </c>
      <c r="H38" s="174">
        <v>105.23</v>
      </c>
      <c r="I38" s="166" t="s">
        <v>3693</v>
      </c>
      <c r="J38" s="174">
        <v>0.67</v>
      </c>
      <c r="K38" s="156">
        <f t="shared" si="0"/>
        <v>70.5</v>
      </c>
      <c r="L38" s="148">
        <v>0.19689999999999999</v>
      </c>
      <c r="M38" s="148">
        <v>1.1238999999999999</v>
      </c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 t="s">
        <v>4123</v>
      </c>
      <c r="D39" s="141" t="s">
        <v>3776</v>
      </c>
      <c r="E39" s="180"/>
      <c r="F39" s="107"/>
      <c r="G39" s="182" t="s">
        <v>4048</v>
      </c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ht="30" x14ac:dyDescent="0.25">
      <c r="A40" s="166"/>
      <c r="B40" s="178">
        <f>IF(AND(G40&lt;&gt;"",H40&gt;0,I40&lt;&gt;"",J40&lt;&gt;0,K40&lt;&gt;0),COUNT($B$11:B39)+1,"")</f>
        <v>21</v>
      </c>
      <c r="C40" s="72" t="s">
        <v>4124</v>
      </c>
      <c r="D40" s="141" t="s">
        <v>3800</v>
      </c>
      <c r="E40" s="180" t="s">
        <v>4082</v>
      </c>
      <c r="F40" s="107">
        <v>44866</v>
      </c>
      <c r="G40" s="66" t="s">
        <v>4049</v>
      </c>
      <c r="H40" s="174">
        <v>1069.46</v>
      </c>
      <c r="I40" s="166" t="s">
        <v>3695</v>
      </c>
      <c r="J40" s="174">
        <v>3.04</v>
      </c>
      <c r="K40" s="156">
        <f t="shared" si="0"/>
        <v>3251.16</v>
      </c>
      <c r="L40" s="148">
        <v>0.19689999999999999</v>
      </c>
      <c r="M40" s="148">
        <v>1.1238999999999999</v>
      </c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ht="60" x14ac:dyDescent="0.25">
      <c r="A41" s="166"/>
      <c r="B41" s="178">
        <f>IF(AND(G41&lt;&gt;"",H41&gt;0,I41&lt;&gt;"",J41&lt;&gt;0,K41&lt;&gt;0),COUNT($B$11:B40)+1,"")</f>
        <v>22</v>
      </c>
      <c r="C41" s="72" t="s">
        <v>4125</v>
      </c>
      <c r="D41" s="141" t="s">
        <v>3776</v>
      </c>
      <c r="E41" s="180" t="s">
        <v>4080</v>
      </c>
      <c r="F41" s="107">
        <v>44866</v>
      </c>
      <c r="G41" s="66" t="s">
        <v>4046</v>
      </c>
      <c r="H41" s="174">
        <v>14.44</v>
      </c>
      <c r="I41" s="166" t="s">
        <v>3693</v>
      </c>
      <c r="J41" s="174">
        <v>1.72</v>
      </c>
      <c r="K41" s="156">
        <f t="shared" si="0"/>
        <v>24.84</v>
      </c>
      <c r="L41" s="148">
        <v>0.19689999999999999</v>
      </c>
      <c r="M41" s="148">
        <v>1.1238999999999999</v>
      </c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ht="60" x14ac:dyDescent="0.25">
      <c r="A42" s="166"/>
      <c r="B42" s="178">
        <f>IF(AND(G42&lt;&gt;"",H42&gt;0,I42&lt;&gt;"",J42&lt;&gt;0,K42&lt;&gt;0),COUNT($B$11:B41)+1,"")</f>
        <v>23</v>
      </c>
      <c r="C42" s="72" t="s">
        <v>4126</v>
      </c>
      <c r="D42" s="141" t="s">
        <v>3776</v>
      </c>
      <c r="E42" s="180" t="s">
        <v>4081</v>
      </c>
      <c r="F42" s="107">
        <v>44866</v>
      </c>
      <c r="G42" s="66" t="s">
        <v>4047</v>
      </c>
      <c r="H42" s="174">
        <v>39.46</v>
      </c>
      <c r="I42" s="166" t="s">
        <v>3693</v>
      </c>
      <c r="J42" s="174">
        <v>0.67</v>
      </c>
      <c r="K42" s="156">
        <f t="shared" si="0"/>
        <v>26.44</v>
      </c>
      <c r="L42" s="148">
        <v>0.19689999999999999</v>
      </c>
      <c r="M42" s="148">
        <v>1.1238999999999999</v>
      </c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ht="60" x14ac:dyDescent="0.25">
      <c r="A43" s="166"/>
      <c r="B43" s="178">
        <f>IF(AND(G43&lt;&gt;"",H43&gt;0,I43&lt;&gt;"",J43&lt;&gt;0,K43&lt;&gt;0),COUNT($B$11:B42)+1,"")</f>
        <v>24</v>
      </c>
      <c r="C43" s="72" t="s">
        <v>4127</v>
      </c>
      <c r="D43" s="141" t="s">
        <v>3800</v>
      </c>
      <c r="E43" s="180" t="s">
        <v>4083</v>
      </c>
      <c r="F43" s="107">
        <v>44866</v>
      </c>
      <c r="G43" s="66" t="s">
        <v>4050</v>
      </c>
      <c r="H43" s="174">
        <v>53.47</v>
      </c>
      <c r="I43" s="166" t="s">
        <v>3696</v>
      </c>
      <c r="J43" s="174">
        <v>1487.81</v>
      </c>
      <c r="K43" s="156">
        <f t="shared" si="0"/>
        <v>79553.2</v>
      </c>
      <c r="L43" s="148">
        <v>0.19689999999999999</v>
      </c>
      <c r="M43" s="148">
        <v>1.1238999999999999</v>
      </c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ht="45" x14ac:dyDescent="0.25">
      <c r="A44" s="166"/>
      <c r="B44" s="178">
        <f>IF(AND(G44&lt;&gt;"",H44&gt;0,I44&lt;&gt;"",J44&lt;&gt;0,K44&lt;&gt;0),COUNT($B$11:B43)+1,"")</f>
        <v>25</v>
      </c>
      <c r="C44" s="72" t="s">
        <v>4128</v>
      </c>
      <c r="D44" s="141" t="s">
        <v>3776</v>
      </c>
      <c r="E44" s="180" t="s">
        <v>4084</v>
      </c>
      <c r="F44" s="107">
        <v>44866</v>
      </c>
      <c r="G44" s="66" t="s">
        <v>4051</v>
      </c>
      <c r="H44" s="174">
        <v>1604.1</v>
      </c>
      <c r="I44" s="166" t="s">
        <v>3765</v>
      </c>
      <c r="J44" s="174">
        <v>2.85</v>
      </c>
      <c r="K44" s="156">
        <f t="shared" si="0"/>
        <v>4571.6899999999996</v>
      </c>
      <c r="L44" s="148">
        <v>0.19689999999999999</v>
      </c>
      <c r="M44" s="148">
        <v>1.1238999999999999</v>
      </c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ht="45" x14ac:dyDescent="0.25">
      <c r="A45" s="166"/>
      <c r="B45" s="178">
        <f>IF(AND(G45&lt;&gt;"",H45&gt;0,I45&lt;&gt;"",J45&lt;&gt;0,K45&lt;&gt;0),COUNT($B$11:B44)+1,"")</f>
        <v>26</v>
      </c>
      <c r="C45" s="72" t="s">
        <v>4129</v>
      </c>
      <c r="D45" s="141" t="s">
        <v>3776</v>
      </c>
      <c r="E45" s="180" t="s">
        <v>4085</v>
      </c>
      <c r="F45" s="107">
        <v>44866</v>
      </c>
      <c r="G45" s="66" t="s">
        <v>4052</v>
      </c>
      <c r="H45" s="174">
        <v>465.19</v>
      </c>
      <c r="I45" s="166" t="s">
        <v>4147</v>
      </c>
      <c r="J45" s="174">
        <v>1.1299999999999999</v>
      </c>
      <c r="K45" s="156">
        <f t="shared" si="0"/>
        <v>525.66</v>
      </c>
      <c r="L45" s="148">
        <v>0.19689999999999999</v>
      </c>
      <c r="M45" s="148">
        <v>1.1238999999999999</v>
      </c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ht="60" x14ac:dyDescent="0.25">
      <c r="A46" s="166"/>
      <c r="B46" s="178">
        <f>IF(AND(G46&lt;&gt;"",H46&gt;0,I46&lt;&gt;"",J46&lt;&gt;0,K46&lt;&gt;0),COUNT($B$11:B45)+1,"")</f>
        <v>27</v>
      </c>
      <c r="C46" s="72" t="s">
        <v>4130</v>
      </c>
      <c r="D46" s="141" t="s">
        <v>3776</v>
      </c>
      <c r="E46" s="180" t="s">
        <v>4080</v>
      </c>
      <c r="F46" s="107">
        <v>44866</v>
      </c>
      <c r="G46" s="66" t="s">
        <v>4046</v>
      </c>
      <c r="H46" s="174">
        <v>259.13</v>
      </c>
      <c r="I46" s="166" t="s">
        <v>3693</v>
      </c>
      <c r="J46" s="174">
        <v>1.72</v>
      </c>
      <c r="K46" s="156">
        <f t="shared" si="0"/>
        <v>445.7</v>
      </c>
      <c r="L46" s="148">
        <v>0.19689999999999999</v>
      </c>
      <c r="M46" s="148">
        <v>1.1238999999999999</v>
      </c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ht="60" x14ac:dyDescent="0.25">
      <c r="A47" s="166"/>
      <c r="B47" s="178">
        <f>IF(AND(G47&lt;&gt;"",H47&gt;0,I47&lt;&gt;"",J47&lt;&gt;0,K47&lt;&gt;0),COUNT($B$11:B46)+1,"")</f>
        <v>28</v>
      </c>
      <c r="C47" s="72" t="s">
        <v>4131</v>
      </c>
      <c r="D47" s="141" t="s">
        <v>3776</v>
      </c>
      <c r="E47" s="180" t="s">
        <v>4081</v>
      </c>
      <c r="F47" s="107">
        <v>44866</v>
      </c>
      <c r="G47" s="66" t="s">
        <v>4047</v>
      </c>
      <c r="H47" s="174">
        <v>708.28</v>
      </c>
      <c r="I47" s="166" t="s">
        <v>3693</v>
      </c>
      <c r="J47" s="174">
        <v>0.67</v>
      </c>
      <c r="K47" s="156">
        <f t="shared" si="0"/>
        <v>474.55</v>
      </c>
      <c r="L47" s="148">
        <v>0.19689999999999999</v>
      </c>
      <c r="M47" s="148">
        <v>1.1238999999999999</v>
      </c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ht="30" x14ac:dyDescent="0.25">
      <c r="A48" s="166"/>
      <c r="B48" s="178">
        <f>IF(AND(G48&lt;&gt;"",H48&gt;0,I48&lt;&gt;"",J48&lt;&gt;0,K48&lt;&gt;0),COUNT($B$11:B47)+1,"")</f>
        <v>29</v>
      </c>
      <c r="C48" s="72" t="s">
        <v>4132</v>
      </c>
      <c r="D48" s="141" t="s">
        <v>3776</v>
      </c>
      <c r="E48" s="180" t="s">
        <v>4086</v>
      </c>
      <c r="F48" s="107">
        <v>44866</v>
      </c>
      <c r="G48" s="66" t="s">
        <v>4053</v>
      </c>
      <c r="H48" s="174">
        <v>53.47</v>
      </c>
      <c r="I48" s="166" t="s">
        <v>3696</v>
      </c>
      <c r="J48" s="174">
        <v>10.34</v>
      </c>
      <c r="K48" s="156">
        <f t="shared" si="0"/>
        <v>552.88</v>
      </c>
      <c r="L48" s="148">
        <v>0.19689999999999999</v>
      </c>
      <c r="M48" s="148">
        <v>1.1238999999999999</v>
      </c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 t="s">
        <v>4133</v>
      </c>
      <c r="D49" s="141" t="s">
        <v>3776</v>
      </c>
      <c r="E49" s="180"/>
      <c r="F49" s="107"/>
      <c r="G49" s="182" t="s">
        <v>4054</v>
      </c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ht="75" x14ac:dyDescent="0.25">
      <c r="A50" s="166"/>
      <c r="B50" s="178">
        <f>IF(AND(G50&lt;&gt;"",H50&gt;0,I50&lt;&gt;"",J50&lt;&gt;0,K50&lt;&gt;0),COUNT($B$11:B49)+1,"")</f>
        <v>30</v>
      </c>
      <c r="C50" s="72" t="s">
        <v>4134</v>
      </c>
      <c r="D50" s="141" t="s">
        <v>3800</v>
      </c>
      <c r="E50" s="180" t="s">
        <v>4087</v>
      </c>
      <c r="F50" s="107">
        <v>44866</v>
      </c>
      <c r="G50" s="66" t="s">
        <v>4055</v>
      </c>
      <c r="H50" s="174">
        <v>198.32</v>
      </c>
      <c r="I50" s="166" t="s">
        <v>3695</v>
      </c>
      <c r="J50" s="174">
        <v>119.69</v>
      </c>
      <c r="K50" s="156">
        <f t="shared" si="0"/>
        <v>23736.92</v>
      </c>
      <c r="L50" s="148">
        <v>0.19689999999999999</v>
      </c>
      <c r="M50" s="148">
        <v>1.1238999999999999</v>
      </c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ht="75" x14ac:dyDescent="0.25">
      <c r="A51" s="166"/>
      <c r="B51" s="178">
        <f>IF(AND(G51&lt;&gt;"",H51&gt;0,I51&lt;&gt;"",J51&lt;&gt;0,K51&lt;&gt;0),COUNT($B$11:B50)+1,"")</f>
        <v>31</v>
      </c>
      <c r="C51" s="72" t="s">
        <v>4135</v>
      </c>
      <c r="D51" s="141" t="s">
        <v>3776</v>
      </c>
      <c r="E51" s="180" t="s">
        <v>4088</v>
      </c>
      <c r="F51" s="107">
        <v>44866</v>
      </c>
      <c r="G51" s="66" t="s">
        <v>4056</v>
      </c>
      <c r="H51" s="174">
        <v>146.9</v>
      </c>
      <c r="I51" s="166" t="s">
        <v>3694</v>
      </c>
      <c r="J51" s="174">
        <v>64.23</v>
      </c>
      <c r="K51" s="156">
        <f t="shared" si="0"/>
        <v>9435.39</v>
      </c>
      <c r="L51" s="148">
        <v>0.19689999999999999</v>
      </c>
      <c r="M51" s="148">
        <v>1.1238999999999999</v>
      </c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 t="s">
        <v>4136</v>
      </c>
      <c r="D52" s="141" t="s">
        <v>3776</v>
      </c>
      <c r="E52" s="180"/>
      <c r="F52" s="107"/>
      <c r="G52" s="182" t="s">
        <v>4057</v>
      </c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ht="60" x14ac:dyDescent="0.25">
      <c r="A53" s="166"/>
      <c r="B53" s="178">
        <f>IF(AND(G53&lt;&gt;"",H53&gt;0,I53&lt;&gt;"",J53&lt;&gt;0,K53&lt;&gt;0),COUNT($B$11:B52)+1,"")</f>
        <v>32</v>
      </c>
      <c r="C53" s="72" t="s">
        <v>4137</v>
      </c>
      <c r="D53" s="141" t="s">
        <v>3776</v>
      </c>
      <c r="E53" s="180" t="s">
        <v>4089</v>
      </c>
      <c r="F53" s="107">
        <v>44866</v>
      </c>
      <c r="G53" s="66" t="s">
        <v>4058</v>
      </c>
      <c r="H53" s="174">
        <v>150.35</v>
      </c>
      <c r="I53" s="166" t="s">
        <v>3694</v>
      </c>
      <c r="J53" s="174">
        <v>6.09</v>
      </c>
      <c r="K53" s="156">
        <f t="shared" si="0"/>
        <v>915.63</v>
      </c>
      <c r="L53" s="148">
        <v>0.19689999999999999</v>
      </c>
      <c r="M53" s="148">
        <v>1.1238999999999999</v>
      </c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ht="60" x14ac:dyDescent="0.25">
      <c r="A54" s="166"/>
      <c r="B54" s="178">
        <f>IF(AND(G54&lt;&gt;"",H54&gt;0,I54&lt;&gt;"",J54&lt;&gt;0,K54&lt;&gt;0),COUNT($B$11:B53)+1,"")</f>
        <v>33</v>
      </c>
      <c r="C54" s="72" t="s">
        <v>4138</v>
      </c>
      <c r="D54" s="141" t="s">
        <v>3776</v>
      </c>
      <c r="E54" s="180" t="s">
        <v>4089</v>
      </c>
      <c r="F54" s="107">
        <v>44866</v>
      </c>
      <c r="G54" s="66" t="s">
        <v>4058</v>
      </c>
      <c r="H54" s="174">
        <v>324.89999999999998</v>
      </c>
      <c r="I54" s="166" t="s">
        <v>4146</v>
      </c>
      <c r="J54" s="174">
        <v>6.09</v>
      </c>
      <c r="K54" s="156">
        <f t="shared" si="0"/>
        <v>1978.64</v>
      </c>
      <c r="L54" s="148">
        <v>0.19689999999999999</v>
      </c>
      <c r="M54" s="148">
        <v>1.1238999999999999</v>
      </c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ht="30" x14ac:dyDescent="0.25">
      <c r="A55" s="166"/>
      <c r="B55" s="178">
        <f>IF(AND(G55&lt;&gt;"",H55&gt;0,I55&lt;&gt;"",J55&lt;&gt;0,K55&lt;&gt;0),COUNT($B$11:B54)+1,"")</f>
        <v>34</v>
      </c>
      <c r="C55" s="72" t="s">
        <v>4139</v>
      </c>
      <c r="D55" s="141" t="s">
        <v>3780</v>
      </c>
      <c r="E55" s="180" t="s">
        <v>4090</v>
      </c>
      <c r="F55" s="107">
        <v>44866</v>
      </c>
      <c r="G55" s="66" t="s">
        <v>4059</v>
      </c>
      <c r="H55" s="174">
        <v>0.5</v>
      </c>
      <c r="I55" s="166" t="s">
        <v>3695</v>
      </c>
      <c r="J55" s="174">
        <v>626.65</v>
      </c>
      <c r="K55" s="156">
        <f t="shared" si="0"/>
        <v>313.33</v>
      </c>
      <c r="L55" s="148">
        <v>0.19689999999999999</v>
      </c>
      <c r="M55" s="148">
        <v>1.1238999999999999</v>
      </c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ht="60" x14ac:dyDescent="0.25">
      <c r="A56" s="166"/>
      <c r="B56" s="178">
        <f>IF(AND(G56&lt;&gt;"",H56&gt;0,I56&lt;&gt;"",J56&lt;&gt;0,K56&lt;&gt;0),COUNT($B$11:B55)+1,"")</f>
        <v>35</v>
      </c>
      <c r="C56" s="72" t="s">
        <v>4140</v>
      </c>
      <c r="D56" s="141" t="s">
        <v>3776</v>
      </c>
      <c r="E56" s="180" t="s">
        <v>4091</v>
      </c>
      <c r="F56" s="107">
        <v>44866</v>
      </c>
      <c r="G56" s="66" t="s">
        <v>4060</v>
      </c>
      <c r="H56" s="174">
        <v>9</v>
      </c>
      <c r="I56" s="166" t="s">
        <v>3694</v>
      </c>
      <c r="J56" s="174">
        <v>113.23</v>
      </c>
      <c r="K56" s="156">
        <f t="shared" si="0"/>
        <v>1019.07</v>
      </c>
      <c r="L56" s="148">
        <v>0.19689999999999999</v>
      </c>
      <c r="M56" s="148">
        <v>1.1238999999999999</v>
      </c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ht="45" x14ac:dyDescent="0.25">
      <c r="A57" s="166"/>
      <c r="B57" s="178">
        <f>IF(AND(G57&lt;&gt;"",H57&gt;0,I57&lt;&gt;"",J57&lt;&gt;0,K57&lt;&gt;0),COUNT($B$11:B56)+1,"")</f>
        <v>36</v>
      </c>
      <c r="C57" s="72" t="s">
        <v>4141</v>
      </c>
      <c r="D57" s="141" t="s">
        <v>3776</v>
      </c>
      <c r="E57" s="180" t="s">
        <v>4092</v>
      </c>
      <c r="F57" s="107">
        <v>44866</v>
      </c>
      <c r="G57" s="66" t="s">
        <v>4061</v>
      </c>
      <c r="H57" s="174">
        <v>0.16</v>
      </c>
      <c r="I57" s="166" t="s">
        <v>3696</v>
      </c>
      <c r="J57" s="174">
        <v>177.34</v>
      </c>
      <c r="K57" s="156">
        <f t="shared" si="0"/>
        <v>28.37</v>
      </c>
      <c r="L57" s="148">
        <v>0.19689999999999999</v>
      </c>
      <c r="M57" s="148">
        <v>1.1238999999999999</v>
      </c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ht="45" x14ac:dyDescent="0.25">
      <c r="A58" s="166"/>
      <c r="B58" s="178">
        <f>IF(AND(G58&lt;&gt;"",H58&gt;0,I58&lt;&gt;"",J58&lt;&gt;0,K58&lt;&gt;0),COUNT($B$11:B57)+1,"")</f>
        <v>37</v>
      </c>
      <c r="C58" s="72" t="s">
        <v>4142</v>
      </c>
      <c r="D58" s="141" t="s">
        <v>3776</v>
      </c>
      <c r="E58" s="180" t="s">
        <v>4093</v>
      </c>
      <c r="F58" s="107">
        <v>44866</v>
      </c>
      <c r="G58" s="66" t="s">
        <v>4062</v>
      </c>
      <c r="H58" s="174">
        <v>0.16</v>
      </c>
      <c r="I58" s="166" t="s">
        <v>3696</v>
      </c>
      <c r="J58" s="174">
        <v>494.56</v>
      </c>
      <c r="K58" s="156">
        <f t="shared" si="0"/>
        <v>79.13</v>
      </c>
      <c r="L58" s="148">
        <v>0.19689999999999999</v>
      </c>
      <c r="M58" s="148">
        <v>1.1238999999999999</v>
      </c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ht="45" x14ac:dyDescent="0.25">
      <c r="A59" s="166"/>
      <c r="B59" s="178">
        <f>IF(AND(G59&lt;&gt;"",H59&gt;0,I59&lt;&gt;"",J59&lt;&gt;0,K59&lt;&gt;0),COUNT($B$11:B58)+1,"")</f>
        <v>38</v>
      </c>
      <c r="C59" s="72" t="s">
        <v>4143</v>
      </c>
      <c r="D59" s="141" t="s">
        <v>3776</v>
      </c>
      <c r="E59" s="180" t="s">
        <v>4094</v>
      </c>
      <c r="F59" s="107">
        <v>44866</v>
      </c>
      <c r="G59" s="66" t="s">
        <v>4063</v>
      </c>
      <c r="H59" s="174">
        <v>0.16</v>
      </c>
      <c r="I59" s="166" t="s">
        <v>3696</v>
      </c>
      <c r="J59" s="174">
        <v>338.54</v>
      </c>
      <c r="K59" s="156">
        <f t="shared" si="0"/>
        <v>54.17</v>
      </c>
      <c r="L59" s="148">
        <v>0.19689999999999999</v>
      </c>
      <c r="M59" s="148">
        <v>1.1238999999999999</v>
      </c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 t="s">
        <v>4144</v>
      </c>
      <c r="D60" s="141" t="s">
        <v>3776</v>
      </c>
      <c r="E60" s="180"/>
      <c r="F60" s="107"/>
      <c r="G60" s="182" t="s">
        <v>4064</v>
      </c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39</v>
      </c>
      <c r="C61" s="72" t="s">
        <v>4145</v>
      </c>
      <c r="D61" s="141" t="s">
        <v>3800</v>
      </c>
      <c r="E61" s="180" t="s">
        <v>4095</v>
      </c>
      <c r="F61" s="107">
        <v>44866</v>
      </c>
      <c r="G61" s="66" t="s">
        <v>4065</v>
      </c>
      <c r="H61" s="174">
        <v>1</v>
      </c>
      <c r="I61" s="166" t="s">
        <v>3710</v>
      </c>
      <c r="J61" s="174">
        <v>3823.94</v>
      </c>
      <c r="K61" s="156">
        <f t="shared" si="0"/>
        <v>3823.94</v>
      </c>
      <c r="L61" s="148">
        <v>0.19689999999999999</v>
      </c>
      <c r="M61" s="148">
        <v>1.1238999999999999</v>
      </c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base!$N$2:$N$35</xm:f>
          </x14:formula1>
          <xm:sqref>D3:D6</xm:sqref>
        </x14:dataValidation>
        <x14:dataValidation type="list" allowBlank="1" showInputMessage="1" showErrorMessage="1">
          <x14:formula1>
            <xm:f>base!$N$2:$N$35</xm:f>
          </x14:formula1>
          <xm:sqref>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>
          <x14:formula1>
            <xm:f>base!$I$2:$I$126</xm:f>
          </x14:formula1>
          <xm:sqref>I1</xm:sqref>
        </x14:dataValidation>
        <x14:dataValidation type="list" allowBlank="1" showInputMessage="1" showErrorMessage="1">
          <x14:formula1>
            <xm:f>base!$I$2:$I$126</xm:f>
          </x14:formula1>
          <xm:sqref>I3:I4</xm:sqref>
        </x14:dataValidation>
        <x14:dataValidation type="list" allowBlank="1" showInputMessage="1" showErrorMessage="1">
          <x14:formula1>
            <xm:f>base!$I$2:$I$126</xm:f>
          </x14:formula1>
          <xm:sqref>I10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base!$I$2:$I$126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0" t="s">
        <v>3679</v>
      </c>
      <c r="B1" s="231"/>
      <c r="C1" s="231"/>
      <c r="D1" s="231"/>
      <c r="E1" s="231"/>
      <c r="F1" s="231"/>
      <c r="G1" s="231"/>
      <c r="H1" s="232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>Tomada de Preços</v>
      </c>
      <c r="D2" s="239"/>
      <c r="E2" s="30" t="s">
        <v>151</v>
      </c>
      <c r="F2" s="31">
        <f>IF(Identificação!E2=0,"",Identificação!E2)</f>
        <v>2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Pavimentação, Sinalização e Drenagem da Estrada Lajeado Bonito à Comunidade de Nossa Senhora do Pedancino – Trecho km 0 + 00 a 0 + 155,00</v>
      </c>
      <c r="D3" s="235"/>
      <c r="E3" s="235"/>
      <c r="F3" s="235"/>
      <c r="G3" s="235"/>
      <c r="H3" s="236"/>
      <c r="I3" s="153"/>
      <c r="J3" s="153"/>
    </row>
    <row r="4" spans="1:12" s="29" customFormat="1" ht="15.75" thickBot="1" x14ac:dyDescent="0.3">
      <c r="A4" s="19" t="s">
        <v>3791</v>
      </c>
      <c r="B4" s="27"/>
      <c r="C4" s="192"/>
      <c r="D4" s="192"/>
      <c r="E4" s="192"/>
      <c r="F4" s="192"/>
      <c r="G4" s="23" t="s">
        <v>3753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>Obras e Serviços de Engenharia</v>
      </c>
      <c r="D5" s="241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3">
        <f>SUMIFS(H12:H39953,B12:B39953,"&gt;0",H12:H39953,"&lt;&gt;0")</f>
        <v>0</v>
      </c>
      <c r="D6" s="234"/>
      <c r="E6" s="5"/>
      <c r="F6" s="5"/>
      <c r="G6" s="6"/>
      <c r="I6" s="153"/>
      <c r="J6" s="153"/>
    </row>
    <row r="7" spans="1:12" s="29" customFormat="1" x14ac:dyDescent="0.25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4" t="s">
        <v>3754</v>
      </c>
      <c r="B10" s="224" t="s">
        <v>3755</v>
      </c>
      <c r="C10" s="224" t="s">
        <v>3677</v>
      </c>
      <c r="D10" s="226" t="s">
        <v>3756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 t="str">
        <f>IF('Orçamento-base'!C12&gt;0,'Orçamento-base'!C12,"")</f>
        <v>1.</v>
      </c>
      <c r="D12" s="86" t="str">
        <f>IF('Orçamento-base'!G12&gt;0,'Orçamento-base'!G12,"")</f>
        <v>Pavimentação de estrada no distrito de Lajeado Bonito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 t="str">
        <f>'Orçamento-base'!B13</f>
        <v/>
      </c>
      <c r="C13" s="105" t="str">
        <f>IF('Orçamento-base'!C13&gt;0,'Orçamento-base'!C13,"")</f>
        <v>1.1.</v>
      </c>
      <c r="D13" s="86" t="str">
        <f>IF('Orçamento-base'!G13&gt;0,'Orçamento-base'!G13,"")</f>
        <v>ADMINISTRAÇÃO LOCAL</v>
      </c>
      <c r="E13" s="176" t="str">
        <f>IF('Orçamento-base'!H13&gt;0,'Orçamento-base'!H13,"")</f>
        <v/>
      </c>
      <c r="F13" s="86" t="str">
        <f>IF('Orçamento-base'!I13&gt;0,'Orçamento-base'!I13,"")</f>
        <v/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64" t="s">
        <v>3994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64" t="s">
        <v>3985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64" t="s">
        <v>3982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30" t="s">
        <v>4007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4002</v>
      </c>
      <c r="L6" s="130" t="s">
        <v>3685</v>
      </c>
      <c r="N6" s="164" t="s">
        <v>3995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4003</v>
      </c>
      <c r="L7" s="130" t="s">
        <v>3680</v>
      </c>
      <c r="N7" s="164" t="s">
        <v>3983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8</v>
      </c>
      <c r="L8" s="130" t="s">
        <v>170</v>
      </c>
      <c r="N8" s="164" t="s">
        <v>4008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4</v>
      </c>
      <c r="L9" s="130" t="s">
        <v>3681</v>
      </c>
      <c r="N9" s="164" t="s">
        <v>3996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3980</v>
      </c>
      <c r="L10" s="130" t="s">
        <v>3687</v>
      </c>
      <c r="N10" s="164" t="s">
        <v>3930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3981</v>
      </c>
      <c r="N11" s="130" t="s">
        <v>4010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3959</v>
      </c>
      <c r="N12" s="164" t="s">
        <v>3800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3960</v>
      </c>
      <c r="N13" s="130" t="s">
        <v>4011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5</v>
      </c>
      <c r="N14" s="164" t="s">
        <v>3801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6</v>
      </c>
      <c r="N15" s="164" t="s">
        <v>3777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4004</v>
      </c>
      <c r="N16" s="164" t="s">
        <v>3802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4005</v>
      </c>
      <c r="N17" s="130" t="s">
        <v>4009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K18" s="130" t="s">
        <v>4006</v>
      </c>
      <c r="N18" s="164" t="s">
        <v>3795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K19" s="130" t="s">
        <v>3962</v>
      </c>
      <c r="N19" s="164" t="s">
        <v>3779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K20" s="130" t="s">
        <v>3961</v>
      </c>
      <c r="N20" s="130" t="s">
        <v>4012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  <c r="K21" s="130" t="s">
        <v>9</v>
      </c>
      <c r="N21" s="164" t="s">
        <v>3997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  <c r="K22" s="130" t="s">
        <v>7</v>
      </c>
      <c r="N22" s="164" t="s">
        <v>3998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  <c r="N23" s="164" t="s">
        <v>3792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  <c r="N24" s="164" t="s">
        <v>3781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  <c r="N25" s="164" t="s">
        <v>3993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  <c r="N26" s="164" t="s">
        <v>3999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  <c r="N27" s="164" t="s">
        <v>3793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  <c r="N28" s="164" t="s">
        <v>4000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  <c r="N29" s="164" t="s">
        <v>4021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  <c r="N30" s="164" t="s">
        <v>3780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  <c r="N31" s="164" t="s">
        <v>3776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  <c r="N32" s="164" t="s">
        <v>4001</v>
      </c>
    </row>
    <row r="33" spans="3:14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  <c r="N33" s="164" t="s">
        <v>3775</v>
      </c>
    </row>
    <row r="34" spans="3:14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  <c r="N34" s="164" t="s">
        <v>3984</v>
      </c>
    </row>
    <row r="35" spans="3:14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  <c r="N35" s="164" t="s">
        <v>3794</v>
      </c>
    </row>
    <row r="36" spans="3:14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4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4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4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4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4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4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4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4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4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4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4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4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40" t="s">
        <v>4022</v>
      </c>
      <c r="J51" s="140" t="s">
        <v>4023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3" t="s">
        <v>3879</v>
      </c>
      <c r="J52" s="170" t="s">
        <v>3880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3725</v>
      </c>
      <c r="J53" s="170" t="s">
        <v>3726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3774</v>
      </c>
      <c r="J54" s="170" t="s">
        <v>3771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3883</v>
      </c>
      <c r="J55" s="170" t="s">
        <v>3884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3940</v>
      </c>
      <c r="J56" s="170" t="s">
        <v>3941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3700</v>
      </c>
      <c r="J57" s="170" t="s">
        <v>16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4013</v>
      </c>
      <c r="J58" s="170" t="s">
        <v>4014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3727</v>
      </c>
      <c r="J59" s="170" t="s">
        <v>3727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3767</v>
      </c>
      <c r="J60" s="170" t="s">
        <v>3768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3769</v>
      </c>
      <c r="J61" s="170" t="s">
        <v>3770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3909</v>
      </c>
      <c r="J62" s="170" t="s">
        <v>3910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3728</v>
      </c>
      <c r="J63" s="170" t="s">
        <v>3729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3991</v>
      </c>
      <c r="J64" s="170" t="s">
        <v>3992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3697</v>
      </c>
      <c r="J65" s="170" t="s">
        <v>13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3911</v>
      </c>
      <c r="J66" s="170" t="s">
        <v>3912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3" t="s">
        <v>3893</v>
      </c>
      <c r="J67" s="170" t="s">
        <v>3855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3730</v>
      </c>
      <c r="J68" s="170" t="s">
        <v>3731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4015</v>
      </c>
      <c r="J69" s="170" t="s">
        <v>4016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3694</v>
      </c>
      <c r="J70" s="170" t="s">
        <v>10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3695</v>
      </c>
      <c r="J71" s="170" t="s">
        <v>11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3976</v>
      </c>
      <c r="J72" s="170" t="s">
        <v>3977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4017</v>
      </c>
      <c r="J73" s="170" t="s">
        <v>4018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3696</v>
      </c>
      <c r="J74" s="170" t="s">
        <v>12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0" t="s">
        <v>3765</v>
      </c>
      <c r="J75" s="170" t="s">
        <v>3969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3913</v>
      </c>
      <c r="J76" s="170" t="s">
        <v>3914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3972</v>
      </c>
      <c r="J77" s="170" t="s">
        <v>3973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3887</v>
      </c>
      <c r="J78" s="170" t="s">
        <v>3888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2" t="s">
        <v>3766</v>
      </c>
      <c r="J79" s="170" t="s">
        <v>3732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2" t="s">
        <v>3948</v>
      </c>
      <c r="J80" s="170" t="s">
        <v>3949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3733</v>
      </c>
      <c r="J81" s="170" t="s">
        <v>3734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3858</v>
      </c>
      <c r="J82" s="170" t="s">
        <v>3859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3856</v>
      </c>
      <c r="J83" s="170" t="s">
        <v>3857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3" t="s">
        <v>3860</v>
      </c>
      <c r="J84" s="170" t="s">
        <v>3861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3986</v>
      </c>
      <c r="J85" s="170" t="s">
        <v>3987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3970</v>
      </c>
      <c r="J86" s="170" t="s">
        <v>3971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3889</v>
      </c>
      <c r="J87" s="170" t="s">
        <v>3890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3703</v>
      </c>
      <c r="J88" s="170" t="s">
        <v>19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3735</v>
      </c>
      <c r="J89" s="170" t="s">
        <v>3735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3978</v>
      </c>
      <c r="J90" s="170" t="s">
        <v>3979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3784</v>
      </c>
      <c r="J91" s="170" t="s">
        <v>3736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0" t="s">
        <v>3989</v>
      </c>
      <c r="J92" s="170" t="s">
        <v>3990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3915</v>
      </c>
      <c r="J93" s="170" t="s">
        <v>3916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0" t="s">
        <v>3917</v>
      </c>
      <c r="J94" s="170" t="s">
        <v>3918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3919</v>
      </c>
      <c r="J95" s="170" t="s">
        <v>3920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3" t="s">
        <v>3862</v>
      </c>
      <c r="J96" s="170" t="s">
        <v>3863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0" t="s">
        <v>3885</v>
      </c>
      <c r="J97" s="170" t="s">
        <v>3886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3864</v>
      </c>
      <c r="J98" s="170" t="s">
        <v>3865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0" t="s">
        <v>3737</v>
      </c>
      <c r="J99" s="170" t="s">
        <v>3738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3921</v>
      </c>
      <c r="J100" s="170" t="s">
        <v>3922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0" t="s">
        <v>3950</v>
      </c>
      <c r="J101" s="170" t="s">
        <v>3951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0" t="s">
        <v>3739</v>
      </c>
      <c r="J102" s="170" t="s">
        <v>3740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3866</v>
      </c>
      <c r="J103" s="170" t="s">
        <v>3923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0" t="s">
        <v>3772</v>
      </c>
      <c r="J104" s="170" t="s">
        <v>3773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3" t="s">
        <v>3867</v>
      </c>
      <c r="J105" s="170" t="s">
        <v>3868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3" t="s">
        <v>3954</v>
      </c>
      <c r="J106" s="170" t="s">
        <v>3955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3869</v>
      </c>
      <c r="J107" s="170" t="s">
        <v>3870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3" t="s">
        <v>3871</v>
      </c>
      <c r="J108" s="170" t="s">
        <v>3924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3699</v>
      </c>
      <c r="J109" s="170" t="s">
        <v>15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3741</v>
      </c>
      <c r="J110" s="170" t="s">
        <v>3742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3878</v>
      </c>
      <c r="J111" s="170" t="s">
        <v>3877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40" t="s">
        <v>4024</v>
      </c>
      <c r="J112" s="140" t="s">
        <v>4025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3" t="s">
        <v>3876</v>
      </c>
      <c r="J113" s="170" t="s">
        <v>3876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3" t="s">
        <v>3925</v>
      </c>
      <c r="J114" s="170" t="s">
        <v>3926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3" t="s">
        <v>3927</v>
      </c>
      <c r="J115" s="170" t="s">
        <v>3928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3" t="s">
        <v>3952</v>
      </c>
      <c r="J116" s="170" t="s">
        <v>3953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3" t="s">
        <v>3963</v>
      </c>
      <c r="J117" s="170" t="s">
        <v>3964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1" t="s">
        <v>3872</v>
      </c>
      <c r="J118" s="170" t="s">
        <v>3873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1" t="s">
        <v>3874</v>
      </c>
      <c r="J119" s="170" t="s">
        <v>3875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0" t="s">
        <v>3693</v>
      </c>
      <c r="J120" s="170" t="s">
        <v>3748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0" t="s">
        <v>3701</v>
      </c>
      <c r="J121" s="170" t="s">
        <v>17</v>
      </c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70" t="s">
        <v>3988</v>
      </c>
      <c r="J122" s="170" t="s">
        <v>3929</v>
      </c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70" t="s">
        <v>4019</v>
      </c>
      <c r="J123" s="170" t="s">
        <v>4020</v>
      </c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70" t="s">
        <v>3965</v>
      </c>
      <c r="J124" s="170" t="s">
        <v>3966</v>
      </c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70" t="s">
        <v>3743</v>
      </c>
      <c r="J125" s="170" t="s">
        <v>3744</v>
      </c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71" t="s">
        <v>3881</v>
      </c>
      <c r="J126" s="170" t="s">
        <v>3882</v>
      </c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  <c r="I131" s="164"/>
      <c r="J131" s="164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  <c r="I132" s="164"/>
      <c r="J132" s="164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  <c r="I133" s="164"/>
      <c r="J133" s="164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  <c r="I134" s="164"/>
      <c r="J134" s="164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2023-02-24T12:43:47Z</dcterms:modified>
</cp:coreProperties>
</file>