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 001-23 RUA travessa Girardi\planilhas\"/>
    </mc:Choice>
  </mc:AlternateContent>
  <bookViews>
    <workbookView xWindow="-120" yWindow="-120" windowWidth="20730" windowHeight="1116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/>
  <c r="B17" i="3" s="1"/>
  <c r="K15" i="3" l="1"/>
  <c r="B15" i="3" s="1"/>
  <c r="K16" i="3"/>
  <c r="B16" i="3" s="1"/>
  <c r="K18" i="3"/>
  <c r="B18" i="3" s="1"/>
  <c r="K19" i="3"/>
  <c r="B19" i="3" s="1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<sst xmlns="http://schemas.openxmlformats.org/spreadsheetml/2006/main" count="15085" uniqueCount="3977">
  <si>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</si>
  <si>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</si>
  <si>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</si>
  <si>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</si>
  <si>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</si>
  <si>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</si>
  <si>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</si>
  <si>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</si>
  <si>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</si>
  <si>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</si>
  <si>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</si>
  <si>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</si>
  <si>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</si>
  <si>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</si>
  <si>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</si>
  <si>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</si>
  <si>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</si>
  <si>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</si>
  <si>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</si>
  <si>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</si>
  <si>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</si>
  <si>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</si>
  <si>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</si>
  <si>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</si>
  <si>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</si>
  <si>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</si>
  <si>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</si>
  <si>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</si>
  <si>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</si>
  <si>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</si>
  <si>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</si>
  <si>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</si>
  <si>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</si>
  <si>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</si>
  <si>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</si>
  <si>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</si>
  <si>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</si>
  <si>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</si>
  <si>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</si>
  <si>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</si>
  <si>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</si>
  <si>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</si>
  <si>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</si>
  <si>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</si>
  <si>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</si>
  <si>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</si>
  <si>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</si>
  <si>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</si>
  <si>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</si>
  <si>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</si>
  <si>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</si>
  <si>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</si>
  <si>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</si>
  <si>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</si>
  <si>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</si>
  <si>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</si>
  <si>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</si>
  <si>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</si>
  <si>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</si>
  <si>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</si>
  <si>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</si>
  <si>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</si>
  <si>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</si>
  <si>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</si>
  <si>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</si>
  <si>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</si>
  <si>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</si>
  <si>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</si>
  <si>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</si>
  <si>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</si>
  <si>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</si>
  <si>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</si>
  <si>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</si>
  <si>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</si>
  <si>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</si>
  <si>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</si>
  <si>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</si>
  <si>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</si>
  <si>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</si>
  <si>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</si>
  <si>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</si>
  <si>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</si>
  <si>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</si>
  <si>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</si>
  <si>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</si>
  <si>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</si>
  <si>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</si>
  <si>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</si>
  <si>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</si>
  <si>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</si>
  <si>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</si>
  <si>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</si>
  <si>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</si>
  <si>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</si>
  <si>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</si>
  <si>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</si>
  <si>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</si>
  <si>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</si>
  <si>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</si>
  <si>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</si>
  <si>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</si>
  <si>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</si>
  <si>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</si>
  <si>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</si>
  <si>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</si>
  <si>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</si>
  <si>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</si>
  <si>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</si>
  <si>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</si>
  <si>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</si>
  <si>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</si>
  <si>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</si>
  <si>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</si>
  <si>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</si>
  <si>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</si>
  <si>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</si>
  <si>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</si>
  <si>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</si>
  <si>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</si>
  <si>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</si>
  <si>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</si>
  <si>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</si>
  <si>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</si>
  <si>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</si>
  <si>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</si>
  <si>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</si>
  <si>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</si>
  <si>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</si>
  <si>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</si>
  <si>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</si>
  <si>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</si>
  <si>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</si>
  <si>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</si>
  <si>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</si>
  <si>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</si>
  <si>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</si>
  <si>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</si>
  <si>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</si>
  <si>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</si>
  <si>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</si>
  <si>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</si>
  <si>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</si>
  <si>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</si>
  <si>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</si>
  <si>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</si>
  <si>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</si>
  <si>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</si>
  <si>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</si>
  <si>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</si>
  <si>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</si>
  <si>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</si>
  <si>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</si>
  <si>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</si>
  <si>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</si>
  <si>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</si>
  <si>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</si>
  <si>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</si>
  <si>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</si>
  <si>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</si>
  <si>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</si>
  <si>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</si>
  <si>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</si>
  <si>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</si>
  <si>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</si>
  <si>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</si>
  <si>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</si>
  <si>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</si>
  <si>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</si>
  <si>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</si>
  <si>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</si>
  <si>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</si>
  <si>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</si>
  <si>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</si>
  <si>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</si>
  <si>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</si>
  <si>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</si>
  <si>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</si>
  <si>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</si>
  <si>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</si>
  <si>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</si>
  <si>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</si>
  <si>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</si>
  <si>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</si>
  <si>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</si>
  <si>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</si>
  <si>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</si>
  <si>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</si>
  <si>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</si>
  <si>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</si>
  <si>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</si>
  <si>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</si>
  <si>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</si>
  <si>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</si>
  <si>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</si>
  <si>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</si>
  <si>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</si>
  <si>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</si>
  <si>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</si>
  <si>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</si>
  <si>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</si>
  <si>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</si>
  <si>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</si>
  <si>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</si>
  <si>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</si>
  <si>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</si>
  <si>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</si>
  <si>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</si>
  <si>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</si>
  <si>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</si>
  <si>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</si>
  <si>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</si>
  <si>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</si>
  <si>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</si>
  <si>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</si>
  <si>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</si>
  <si>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</si>
  <si>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</si>
  <si>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</si>
  <si>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</si>
  <si>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</si>
  <si>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</si>
  <si>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</si>
  <si>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</si>
  <si>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</si>
  <si>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</si>
  <si>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</si>
  <si>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</si>
  <si>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</si>
  <si>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</si>
  <si>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</si>
  <si>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</si>
  <si>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</si>
  <si>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</si>
  <si>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</si>
  <si>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</si>
  <si>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</si>
  <si>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</si>
  <si>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</si>
  <si>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</si>
  <si>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</si>
  <si>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</si>
  <si>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</si>
  <si>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</si>
  <si>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</si>
  <si>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</si>
  <si>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</si>
  <si>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</si>
  <si>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</si>
  <si>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</si>
  <si>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</si>
  <si>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</si>
  <si>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</si>
  <si>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</si>
  <si>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</si>
  <si>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</si>
  <si>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</si>
  <si>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</si>
  <si>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</si>
  <si>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</si>
  <si>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</si>
  <si>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</si>
  <si>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</si>
  <si>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</si>
  <si>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</si>
  <si>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</si>
  <si>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</si>
  <si>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</si>
  <si>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</si>
  <si>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</si>
  <si>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</si>
  <si>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</si>
  <si>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</si>
  <si>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</si>
  <si>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</si>
  <si>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</si>
  <si>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</si>
  <si>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</si>
  <si>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</si>
  <si>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</si>
  <si>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</si>
  <si>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</si>
  <si>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</si>
  <si>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</si>
  <si>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</si>
  <si>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</si>
  <si>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</si>
  <si>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</si>
  <si>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</si>
  <si>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</si>
  <si>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</si>
  <si>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</si>
  <si>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</si>
  <si>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</si>
  <si>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</si>
  <si>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</si>
  <si>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</si>
  <si>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</si>
  <si>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</si>
  <si>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</si>
  <si>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</si>
  <si>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</si>
  <si>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</si>
  <si>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</si>
  <si>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</si>
  <si>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</si>
  <si>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</si>
  <si>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</si>
  <si>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</si>
  <si>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</si>
  <si>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</si>
  <si>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</si>
  <si>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</si>
  <si>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</si>
  <si>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</si>
  <si>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</si>
  <si>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</si>
  <si>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</si>
  <si>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</si>
  <si>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</si>
  <si>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</si>
  <si>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</si>
  <si>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</si>
  <si>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</si>
  <si>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</si>
  <si>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</si>
  <si>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</si>
  <si>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</si>
  <si>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</si>
  <si>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</si>
  <si>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</si>
  <si>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</si>
  <si>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</si>
  <si>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</si>
  <si>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</si>
  <si>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</si>
  <si>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</si>
  <si>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</si>
  <si>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</si>
  <si>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</si>
  <si>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</si>
  <si>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</si>
  <si>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</si>
  <si>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</si>
  <si>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</si>
  <si>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</si>
  <si>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</si>
  <si>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</si>
  <si>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</si>
  <si>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</si>
  <si>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</si>
  <si>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</si>
  <si>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</si>
  <si>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</si>
  <si>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</si>
  <si>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</si>
  <si>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</si>
  <si>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</si>
  <si>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</si>
  <si>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</si>
  <si>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</si>
  <si>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</si>
  <si>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</si>
  <si>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</si>
  <si>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</si>
  <si>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</si>
  <si>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</si>
  <si>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</si>
  <si>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</si>
  <si>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</si>
  <si>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</si>
  <si>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</si>
  <si>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</si>
  <si>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</si>
  <si>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</si>
  <si>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</si>
  <si>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</si>
  <si>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</si>
  <si>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</si>
  <si>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</si>
  <si>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</si>
  <si>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</si>
  <si>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</si>
  <si>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</si>
  <si>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</si>
  <si>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</si>
  <si>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</si>
  <si>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</si>
  <si>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</si>
  <si>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</si>
  <si>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</si>
  <si>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</si>
  <si>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</si>
  <si>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</si>
  <si>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</si>
  <si>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</si>
  <si>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</si>
  <si>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</si>
  <si>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</si>
  <si>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</si>
  <si>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</si>
  <si>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</si>
  <si>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</si>
  <si>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</si>
  <si>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</si>
  <si>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</si>
  <si>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</si>
  <si>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</si>
  <si>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</si>
  <si>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</si>
  <si>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</si>
  <si>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</si>
  <si>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</si>
  <si>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</si>
  <si>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</si>
  <si>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</si>
  <si>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</si>
  <si>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</si>
  <si>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</si>
  <si>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</si>
  <si>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</si>
  <si>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</si>
  <si>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</si>
  <si>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</si>
  <si>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</si>
  <si>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</si>
  <si>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</si>
  <si>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</si>
  <si>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</si>
  <si>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</si>
  <si>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</si>
  <si>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</si>
  <si>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</si>
  <si>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</si>
  <si>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</si>
  <si>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</si>
  <si>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</si>
  <si>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</si>
  <si>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</si>
  <si>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</si>
  <si>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</si>
  <si>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</si>
  <si>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</si>
  <si>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</si>
  <si>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</si>
  <si>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</si>
  <si>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</si>
  <si>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</si>
  <si>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</si>
  <si>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</si>
  <si>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</si>
  <si>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</si>
  <si>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</si>
  <si>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</si>
  <si>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</si>
  <si>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</si>
  <si>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</si>
  <si>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</si>
  <si>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</si>
  <si>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</si>
  <si>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</si>
  <si>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</si>
  <si>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</si>
  <si>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</si>
  <si>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</si>
  <si>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</si>
  <si>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</si>
  <si>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</si>
  <si>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</si>
  <si>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</si>
  <si>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</si>
  <si>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</si>
  <si>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</si>
  <si>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</si>
  <si>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</si>
  <si>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</si>
  <si>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</si>
  <si>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</si>
  <si>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</si>
  <si>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</si>
  <si>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</si>
  <si>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</si>
  <si>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</si>
  <si>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</si>
  <si>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</si>
  <si>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</si>
  <si>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</si>
  <si>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</si>
  <si>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</si>
  <si>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</si>
  <si>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</si>
  <si>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</si>
  <si>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</si>
  <si>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</si>
  <si>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</si>
  <si>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</si>
  <si>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</si>
  <si>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</si>
  <si>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</si>
  <si>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</si>
  <si>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</si>
  <si>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</si>
  <si>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</si>
  <si>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</si>
  <si>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</si>
  <si>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</si>
  <si>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</si>
  <si>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</si>
  <si>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</si>
  <si>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</si>
  <si>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</si>
  <si>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</si>
  <si>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</si>
  <si>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</si>
  <si>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</si>
  <si>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</si>
  <si>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</si>
  <si>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</si>
  <si>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</si>
  <si>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</si>
  <si>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</si>
  <si>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</si>
  <si>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</si>
  <si>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</si>
  <si>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</si>
  <si>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</si>
  <si>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</si>
  <si>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</si>
  <si>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</si>
  <si>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</si>
  <si>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</si>
  <si>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</si>
  <si>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</si>
  <si>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</si>
  <si>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</si>
  <si>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</si>
  <si>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</si>
  <si>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</si>
  <si>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</si>
  <si>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</si>
  <si>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</si>
  <si>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</si>
  <si>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</si>
  <si>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</si>
  <si>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</si>
  <si>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</si>
  <si>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</si>
  <si>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</si>
  <si>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</si>
  <si>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</si>
  <si>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</si>
  <si>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</si>
  <si>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</si>
  <si>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</si>
  <si>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</si>
  <si>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</si>
  <si>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</si>
  <si>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</si>
  <si>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</si>
  <si>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</si>
  <si>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</si>
  <si>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</si>
  <si>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</si>
  <si>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</si>
  <si>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</si>
  <si>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</si>
  <si>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</si>
  <si>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</si>
  <si>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</si>
  <si>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</si>
  <si>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</si>
  <si>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</si>
  <si>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</si>
  <si>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</si>
  <si>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</si>
  <si>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</si>
  <si>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</si>
  <si>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</si>
  <si>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</si>
  <si>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</si>
  <si>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</si>
  <si>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</si>
  <si>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</si>
  <si>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</si>
  <si>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</si>
  <si>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</si>
  <si>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</si>
  <si>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</si>
  <si>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</si>
  <si>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</si>
  <si>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</si>
  <si>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</si>
  <si>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</si>
  <si>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</si>
  <si>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</si>
  <si>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</si>
  <si>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</si>
  <si>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</si>
  <si>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</si>
  <si>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</si>
  <si>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</si>
  <si>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</si>
  <si>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</si>
  <si>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</si>
  <si>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</si>
  <si>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</si>
  <si>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</si>
  <si>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</si>
  <si>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</si>
  <si>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</si>
  <si>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</si>
  <si>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</si>
  <si>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</si>
  <si>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</si>
  <si>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</si>
  <si>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</si>
  <si>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</si>
  <si>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</si>
  <si>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</si>
  <si>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</si>
  <si>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</si>
  <si>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</si>
  <si>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</si>
  <si>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</si>
  <si>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</si>
  <si>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</si>
  <si>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</si>
  <si>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</si>
  <si>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</si>
  <si>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</si>
  <si>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</si>
  <si>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</si>
  <si>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</si>
  <si>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</si>
  <si>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</si>
  <si>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</si>
  <si>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</si>
  <si>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</si>
  <si>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</si>
  <si>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</si>
  <si>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</si>
  <si>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</si>
  <si>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</si>
  <si>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</si>
  <si>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</si>
  <si>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</si>
  <si>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</si>
  <si>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</si>
  <si>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</si>
  <si>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</si>
  <si>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</si>
  <si>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</si>
  <si>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</si>
  <si>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</si>
  <si>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</si>
  <si>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</si>
  <si>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</si>
  <si>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</si>
  <si>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</si>
  <si>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</si>
  <si>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</si>
  <si>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</si>
  <si>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</si>
  <si>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</si>
  <si>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</si>
  <si>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</si>
  <si>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</si>
  <si>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</si>
  <si>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</si>
  <si>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</si>
  <si>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</si>
  <si>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</si>
  <si>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</si>
  <si>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</si>
  <si>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</si>
  <si>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</si>
  <si>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</si>
  <si>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</si>
  <si>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</si>
  <si>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</si>
  <si>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</si>
  <si>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</si>
  <si>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</si>
  <si>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</si>
  <si>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</si>
  <si>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</si>
  <si>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</si>
  <si>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</si>
  <si>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</si>
  <si>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</si>
  <si>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</si>
  <si>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</si>
  <si>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</si>
  <si>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</si>
  <si>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</si>
  <si>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</si>
  <si>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</si>
  <si>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</si>
  <si>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</si>
  <si>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</si>
  <si>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</si>
  <si>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</si>
  <si>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</si>
  <si>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</si>
  <si>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</si>
  <si>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</si>
  <si>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</si>
  <si>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</si>
  <si>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</si>
  <si>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</si>
  <si>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</si>
  <si>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</si>
  <si>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</si>
  <si>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</si>
  <si>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</si>
  <si>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</si>
  <si>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</si>
  <si>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</si>
  <si>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</si>
  <si>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</si>
  <si>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</si>
  <si>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</si>
  <si>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</si>
  <si>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</si>
  <si>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</si>
  <si>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</si>
  <si>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</si>
  <si>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</si>
  <si>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</si>
  <si>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</si>
  <si>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</si>
  <si>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</si>
  <si>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</si>
  <si>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</si>
  <si>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</si>
  <si>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</si>
  <si>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</si>
  <si>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</si>
  <si>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</si>
  <si>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</si>
  <si>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</si>
  <si>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</si>
  <si>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</si>
  <si>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</si>
  <si>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</si>
  <si>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</si>
  <si>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</si>
  <si>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</si>
  <si>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</si>
  <si>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</si>
  <si>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</si>
  <si>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</si>
  <si>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</si>
  <si>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</si>
  <si>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</si>
  <si>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</si>
  <si>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</si>
  <si>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</si>
  <si>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</si>
  <si>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</si>
  <si>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</si>
  <si>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</si>
  <si>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</si>
  <si>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</si>
  <si>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</si>
  <si>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</si>
  <si>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</si>
  <si>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</si>
  <si>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</si>
  <si>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</si>
  <si>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</si>
  <si>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</si>
  <si>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</si>
  <si>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</si>
  <si>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</si>
  <si>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</si>
  <si>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</si>
  <si>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</si>
  <si>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</si>
  <si>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</si>
  <si>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</si>
  <si>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</si>
  <si>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</si>
  <si>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</si>
  <si>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</si>
  <si>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</si>
  <si>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</si>
  <si>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</si>
  <si>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</si>
  <si>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</si>
  <si>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</si>
  <si>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</si>
  <si>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</si>
  <si>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</si>
  <si>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</si>
  <si>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</si>
  <si>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</si>
  <si>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</si>
  <si>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</si>
  <si>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</si>
  <si>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</si>
  <si>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</si>
  <si>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</si>
  <si>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</si>
  <si>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</si>
  <si>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</si>
  <si>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</si>
  <si>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</si>
  <si>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</si>
  <si>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</si>
  <si>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</si>
  <si>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</si>
  <si>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</si>
  <si>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</si>
  <si>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</si>
  <si>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</si>
  <si>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</si>
  <si>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</si>
  <si>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</si>
  <si>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</si>
  <si>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</si>
  <si>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</si>
  <si>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</si>
  <si>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</si>
  <si>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</si>
  <si>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</si>
  <si>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</si>
  <si>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</si>
  <si>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</si>
  <si>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</si>
  <si>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</si>
  <si>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</si>
  <si>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</si>
  <si>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</si>
  <si>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</si>
  <si>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</si>
  <si>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</si>
  <si>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</si>
  <si>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</si>
  <si>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</si>
  <si>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</si>
  <si>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</si>
  <si>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</si>
  <si>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</si>
  <si>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</si>
  <si>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</si>
  <si>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</si>
  <si>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</si>
  <si>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</si>
  <si>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</si>
  <si>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</si>
  <si>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</si>
  <si>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</si>
  <si>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</si>
  <si>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</si>
  <si>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</si>
  <si>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</si>
  <si>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</si>
  <si>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</si>
  <si>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</si>
  <si>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</si>
  <si>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</si>
  <si>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</si>
  <si>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</si>
  <si>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</si>
  <si>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</si>
  <si>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</si>
  <si>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</si>
  <si>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</si>
  <si>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</si>
  <si>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</si>
  <si>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</si>
  <si>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</si>
  <si>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</si>
  <si>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</si>
  <si>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</si>
  <si>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</si>
  <si>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</si>
  <si>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</si>
  <si>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</si>
  <si>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</si>
  <si>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</si>
  <si>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</si>
  <si>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</si>
  <si>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</si>
  <si>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</si>
  <si>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</si>
  <si>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</si>
  <si>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</si>
  <si>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</si>
  <si>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</si>
  <si>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</si>
  <si>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</si>
  <si>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</si>
  <si>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</si>
  <si>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</si>
  <si>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</si>
  <si>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</si>
  <si>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</si>
  <si>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</si>
  <si>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</si>
  <si>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</si>
  <si>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</si>
  <si>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</si>
  <si>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</si>
  <si>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</si>
  <si>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</si>
  <si>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</si>
  <si>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</si>
  <si>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</si>
  <si>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</si>
  <si>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</si>
  <si>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</si>
  <si>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</si>
  <si>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</si>
  <si>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</si>
  <si>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</si>
  <si>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</si>
  <si>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</si>
  <si>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</si>
  <si>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</si>
  <si>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</si>
  <si>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</si>
  <si>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</si>
  <si>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</si>
  <si>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</si>
  <si>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</si>
  <si>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</si>
  <si>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</si>
  <si>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</si>
  <si>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</si>
  <si>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</si>
  <si>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</si>
  <si>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</si>
  <si>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</si>
  <si>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</si>
  <si>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</si>
  <si>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</si>
  <si>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</si>
  <si>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</si>
  <si>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</si>
  <si>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</si>
  <si>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</si>
  <si>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</si>
  <si>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</si>
  <si>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</si>
  <si>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</si>
  <si>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</si>
  <si>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</si>
  <si>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</si>
  <si>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</si>
  <si>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</si>
  <si>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</si>
  <si>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</si>
  <si>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</si>
  <si>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</si>
  <si>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</si>
  <si>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</si>
  <si>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</si>
  <si>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</si>
  <si>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</si>
  <si>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</si>
  <si>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</si>
  <si>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</si>
  <si>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</si>
  <si>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</si>
  <si>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</si>
  <si>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</si>
  <si>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</si>
  <si>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</si>
  <si>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</si>
  <si>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</si>
  <si>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</si>
  <si>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</si>
  <si>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</si>
  <si>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</si>
  <si>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</si>
  <si>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</si>
  <si>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</si>
  <si>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</si>
  <si>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</si>
  <si>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</si>
  <si>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</si>
  <si>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</si>
  <si>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</si>
  <si>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</si>
  <si>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</si>
  <si>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</si>
  <si>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</si>
  <si>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</si>
  <si>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</si>
  <si>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</si>
  <si>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</si>
  <si>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</si>
  <si>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</si>
  <si>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</si>
  <si>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</si>
  <si>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</si>
  <si>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</si>
  <si>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</si>
  <si>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</si>
  <si>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</si>
  <si>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</si>
  <si>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</si>
  <si>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</si>
  <si>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</si>
  <si>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</si>
  <si>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</si>
  <si>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</si>
  <si>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</si>
  <si>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</si>
  <si>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</si>
  <si>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</si>
  <si>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</si>
  <si>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</si>
  <si>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</si>
  <si>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</si>
  <si>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</si>
  <si>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</si>
  <si>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</si>
  <si>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</si>
  <si>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</si>
  <si>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</si>
  <si>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</si>
  <si>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</si>
  <si>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</si>
  <si>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</si>
  <si>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</si>
  <si>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</si>
  <si>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</si>
  <si>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</si>
  <si>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</si>
  <si>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</si>
  <si>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</si>
  <si>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</si>
  <si>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</si>
  <si>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</si>
  <si>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</si>
  <si>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</si>
  <si>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</si>
  <si>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</si>
  <si>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</si>
  <si>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</si>
  <si>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</si>
  <si>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</si>
  <si>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</si>
  <si>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</si>
  <si>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</si>
  <si>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</si>
  <si>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</si>
  <si>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</si>
  <si>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</si>
  <si>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</si>
  <si>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</si>
  <si>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</si>
  <si>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</si>
  <si>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</si>
  <si>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</si>
  <si>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</si>
  <si>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</si>
  <si>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</si>
  <si>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</si>
  <si>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</si>
  <si>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</si>
  <si>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</si>
  <si>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</si>
  <si>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</si>
  <si>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</si>
  <si>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</si>
  <si>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</si>
  <si>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</si>
  <si>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</si>
  <si>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</si>
  <si>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</si>
  <si>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</si>
  <si>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</si>
  <si>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</si>
  <si>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</si>
  <si>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</si>
  <si>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</si>
  <si>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</si>
  <si>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</si>
  <si>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</si>
  <si>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</si>
  <si>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</si>
  <si>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</si>
  <si>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</si>
  <si>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</si>
  <si>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</si>
  <si>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</si>
  <si>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</si>
  <si>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</si>
  <si>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</si>
  <si>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</si>
  <si>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</si>
  <si>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</si>
  <si>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</si>
  <si>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</si>
  <si>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</si>
  <si>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</si>
  <si>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</si>
  <si>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</si>
  <si>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</si>
  <si>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</si>
  <si>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</si>
  <si>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</si>
  <si>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</si>
  <si>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</si>
  <si>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</si>
  <si>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</si>
  <si>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</si>
  <si>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</si>
  <si>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</si>
  <si>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</si>
  <si>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</si>
  <si>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</si>
  <si>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</si>
  <si>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</si>
  <si>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</si>
  <si>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</si>
  <si>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</si>
  <si>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</si>
  <si>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</si>
  <si>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</si>
  <si>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</si>
  <si>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</si>
  <si>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</si>
  <si>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</si>
  <si>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</si>
  <si>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</si>
  <si>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</si>
  <si>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</si>
  <si>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</si>
  <si>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</si>
  <si>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</si>
  <si>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</si>
  <si>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</si>
  <si>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</si>
  <si>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</si>
  <si>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</si>
  <si>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</si>
  <si>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</si>
  <si>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</si>
  <si>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</si>
  <si>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</si>
  <si>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</si>
  <si>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</si>
  <si>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</si>
  <si>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</si>
  <si>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</si>
  <si>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</si>
  <si>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</si>
  <si>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</si>
  <si>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</si>
  <si>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</si>
  <si>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</si>
  <si>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</si>
  <si>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</si>
  <si>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</si>
  <si>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</si>
  <si>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</si>
  <si>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</si>
  <si>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</si>
  <si>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</si>
  <si>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</si>
  <si>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</si>
  <si>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</si>
  <si>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</si>
  <si>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</si>
  <si>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</si>
  <si>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</si>
  <si>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</si>
  <si>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</si>
  <si>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</si>
  <si>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</si>
  <si>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</si>
  <si>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</si>
  <si>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</si>
  <si>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</si>
  <si>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</si>
  <si>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</si>
  <si>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</si>
  <si>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</si>
  <si>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</si>
  <si>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</si>
  <si>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</si>
  <si>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</si>
  <si>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</si>
  <si>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</si>
  <si>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</si>
  <si>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</si>
  <si>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</si>
  <si>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</si>
  <si>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</si>
  <si>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</si>
  <si>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</si>
  <si>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</si>
  <si>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</si>
  <si>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</si>
  <si>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</si>
  <si>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</si>
  <si>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</si>
  <si>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</si>
  <si>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</si>
  <si>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</si>
  <si>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</si>
  <si>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</si>
  <si>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</si>
  <si>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</si>
  <si>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</si>
  <si>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</si>
  <si>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</si>
  <si>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</si>
  <si>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</si>
  <si>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</si>
  <si>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</si>
  <si>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</si>
  <si>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</si>
  <si>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</si>
  <si>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</si>
  <si>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</si>
  <si>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</si>
  <si>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</si>
  <si>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</si>
  <si>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</si>
  <si>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</si>
  <si>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</si>
  <si>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</si>
  <si>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</si>
  <si>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</si>
  <si>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</si>
  <si>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</si>
  <si>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</si>
  <si>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</si>
  <si>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</si>
  <si>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</si>
  <si>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</si>
  <si>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</si>
  <si>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</si>
  <si>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</si>
  <si>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</si>
  <si>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</si>
  <si>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</si>
  <si>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</si>
  <si>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</si>
  <si>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</si>
  <si>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</si>
  <si>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</si>
  <si>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</si>
  <si>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</si>
  <si>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</si>
  <si>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</si>
  <si>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</si>
  <si>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</si>
  <si>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</si>
  <si>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</si>
  <si>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</si>
  <si>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</si>
  <si>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</si>
  <si>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</si>
  <si>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</si>
  <si>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</si>
  <si>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</si>
  <si>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</si>
  <si>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</si>
  <si>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</si>
  <si>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</si>
  <si>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</si>
  <si>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</si>
  <si>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</si>
  <si>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</si>
  <si>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</si>
  <si>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</si>
  <si>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</si>
  <si>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</si>
  <si>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</si>
  <si>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</si>
  <si>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</si>
  <si>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</si>
  <si>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</si>
  <si>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</si>
  <si>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</si>
  <si>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</si>
  <si>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</si>
  <si>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</si>
  <si>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</si>
  <si>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</si>
  <si>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</si>
  <si>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</si>
  <si>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</si>
  <si>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</si>
  <si>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</si>
  <si>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</si>
  <si>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</si>
  <si>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</si>
  <si>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</si>
  <si>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</si>
  <si>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</si>
  <si>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</si>
  <si>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</si>
  <si>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</si>
  <si>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</si>
  <si>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</si>
  <si>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</si>
  <si>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</si>
  <si>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</si>
  <si>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</si>
  <si>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</si>
  <si>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</si>
  <si>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</si>
  <si>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</si>
  <si>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</si>
  <si>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</si>
  <si>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</si>
  <si>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</si>
  <si>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</si>
  <si>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</si>
  <si>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</si>
  <si>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</si>
  <si>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</si>
  <si>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</si>
  <si>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</si>
  <si>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</si>
  <si>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</si>
  <si>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</si>
  <si>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</si>
  <si>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</si>
  <si>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</si>
  <si>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</si>
  <si>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</si>
  <si>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</si>
  <si>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</si>
  <si>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</si>
  <si>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</si>
  <si>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</si>
  <si>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</si>
  <si>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</si>
  <si>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</si>
  <si>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</si>
  <si>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</si>
  <si>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</si>
  <si>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</si>
  <si>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</si>
  <si>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</si>
  <si>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</si>
  <si>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</si>
  <si>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</si>
  <si>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</si>
  <si>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</si>
  <si>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</si>
  <si>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</si>
  <si>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</si>
  <si>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</si>
  <si>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</si>
  <si>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</si>
  <si>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</si>
  <si>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</si>
  <si>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</si>
  <si>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</si>
  <si>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</si>
  <si>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</si>
  <si>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</si>
  <si>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</si>
  <si>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</si>
  <si>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</si>
  <si>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</si>
  <si>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</si>
  <si>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</si>
  <si>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</si>
  <si>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</si>
  <si>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</si>
  <si>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</si>
  <si>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</si>
  <si>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</si>
  <si>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</si>
  <si>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</si>
  <si>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</si>
  <si>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</si>
  <si>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</si>
  <si>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</si>
  <si>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</si>
  <si>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</si>
  <si>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</si>
  <si>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</si>
  <si>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</si>
  <si>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</si>
  <si>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</si>
  <si>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</si>
  <si>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</si>
  <si>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</si>
  <si>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</si>
  <si>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</si>
  <si>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</si>
  <si>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</si>
  <si>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</si>
  <si>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</si>
  <si>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</si>
  <si>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</si>
  <si>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</si>
  <si>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</si>
  <si>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</si>
  <si>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</si>
  <si>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</si>
  <si>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</si>
  <si>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</si>
  <si>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</si>
  <si>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</si>
  <si>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</si>
  <si>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</si>
  <si>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</si>
  <si>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</si>
  <si>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</si>
  <si>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</si>
  <si>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</si>
  <si>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</si>
  <si>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</si>
  <si>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</si>
  <si>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</si>
  <si>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</si>
  <si>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</si>
  <si>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</si>
  <si>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</si>
  <si>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</si>
  <si>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</si>
  <si>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</si>
  <si>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</si>
  <si>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</si>
  <si>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</si>
  <si>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</si>
  <si>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</si>
  <si>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</si>
  <si>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</si>
  <si>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</si>
  <si>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</si>
  <si>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</si>
  <si>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</si>
  <si>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</si>
  <si>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</si>
  <si>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</si>
  <si>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</si>
  <si>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</si>
  <si>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</si>
  <si>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</si>
  <si>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</si>
  <si>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</si>
  <si>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</si>
  <si>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</si>
  <si>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</si>
  <si>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</si>
  <si>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</si>
  <si>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</si>
  <si>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</si>
  <si>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</si>
  <si>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</si>
  <si>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</si>
  <si>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</si>
  <si>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</si>
  <si>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</si>
  <si>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</si>
  <si>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</si>
  <si>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</si>
  <si>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</si>
  <si>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</si>
  <si>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</si>
  <si>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</si>
  <si>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</si>
  <si>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</si>
  <si>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</si>
  <si>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</si>
  <si>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</si>
  <si>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</si>
  <si>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</si>
  <si>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</si>
  <si>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</si>
  <si>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</si>
  <si>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</si>
  <si>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</si>
  <si>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</si>
  <si>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</si>
  <si>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</si>
  <si>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</si>
  <si>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</si>
  <si>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</si>
  <si>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</si>
  <si>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</si>
  <si>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</si>
  <si>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</si>
  <si>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</si>
  <si>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</si>
  <si>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</si>
  <si>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</si>
  <si>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</si>
  <si>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</si>
  <si>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</si>
  <si>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</si>
  <si>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</si>
  <si>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</si>
  <si>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</si>
  <si>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</si>
  <si>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</si>
  <si>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</si>
  <si>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</si>
  <si>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</si>
  <si>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</si>
  <si>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</si>
  <si>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</si>
  <si>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</si>
  <si>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</si>
  <si>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</si>
  <si>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</si>
  <si>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</si>
  <si>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</si>
  <si>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</si>
  <si>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</si>
  <si>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</si>
  <si>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</si>
  <si>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</si>
  <si>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</si>
  <si>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</si>
  <si>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</si>
  <si>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</si>
  <si>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</si>
  <si>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</si>
  <si>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</si>
  <si>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</si>
  <si>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</si>
  <si>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</si>
  <si>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</si>
  <si>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</si>
  <si>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</si>
  <si>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</si>
  <si>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</si>
  <si>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</si>
  <si>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</si>
  <si>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</si>
  <si>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</si>
  <si>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</si>
  <si>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</si>
  <si>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</si>
  <si>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</si>
  <si>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</si>
  <si>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</si>
  <si>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</si>
  <si>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</si>
  <si>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</si>
  <si>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</si>
  <si>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</si>
  <si>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</si>
  <si>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</si>
  <si>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</si>
  <si>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</si>
  <si>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</si>
  <si>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</si>
  <si>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</si>
  <si>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</si>
  <si>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</si>
  <si>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</si>
  <si>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</si>
  <si>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</si>
  <si>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</si>
  <si>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</si>
  <si>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</si>
  <si>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</si>
  <si>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</si>
  <si>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</si>
  <si>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</si>
  <si>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</si>
  <si>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</si>
  <si>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</si>
  <si>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</si>
  <si>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</si>
  <si>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</si>
  <si>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</si>
  <si>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</si>
  <si>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</si>
  <si>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</si>
  <si>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</si>
  <si>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</si>
  <si>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</si>
  <si>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</si>
  <si>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</si>
  <si>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</si>
  <si>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</si>
  <si>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</si>
  <si>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</si>
  <si>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</si>
  <si>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</si>
  <si>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</si>
  <si>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</si>
  <si>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</si>
  <si>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</si>
  <si>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</si>
  <si>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</si>
  <si>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</si>
  <si>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</si>
  <si>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</si>
  <si>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</si>
  <si>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</si>
  <si>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</si>
  <si>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</si>
  <si>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</si>
  <si>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</si>
  <si>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</si>
  <si>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</si>
  <si>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</si>
  <si>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</si>
  <si>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</si>
  <si>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</si>
  <si>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</si>
  <si>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</si>
  <si>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</si>
  <si>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</si>
  <si>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</si>
  <si>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</si>
  <si>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</si>
  <si>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</si>
  <si>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</si>
  <si>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</si>
  <si>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</si>
  <si>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</si>
  <si>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</si>
  <si>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</si>
  <si>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</si>
  <si>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</si>
  <si>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</si>
  <si>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</si>
  <si>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</si>
  <si>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</si>
  <si>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</si>
  <si>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</si>
  <si>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</si>
  <si>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</si>
  <si>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</si>
  <si>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</si>
  <si>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</si>
  <si>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</si>
  <si>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</si>
  <si>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</si>
  <si>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</si>
  <si>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</si>
  <si>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</si>
  <si>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</si>
  <si>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</si>
  <si>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</si>
  <si>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</si>
  <si>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</si>
  <si>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</si>
  <si>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</si>
  <si>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</si>
  <si>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</si>
  <si>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</si>
  <si>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</si>
  <si>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</si>
  <si>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</si>
  <si>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</si>
  <si>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</si>
  <si>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</si>
  <si>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</si>
  <si>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</si>
  <si>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</si>
  <si>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</si>
  <si>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</si>
  <si>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</si>
  <si>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</si>
  <si>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</si>
  <si>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</si>
  <si>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</si>
  <si>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</si>
  <si>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</si>
  <si>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</si>
  <si>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</si>
  <si>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</si>
  <si>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</si>
  <si>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</si>
  <si>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</si>
  <si>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</si>
  <si>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</si>
  <si>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</si>
  <si>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</si>
  <si>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</si>
  <si>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</si>
  <si>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</si>
  <si>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</si>
  <si>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</si>
  <si>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</si>
  <si>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</si>
  <si>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</si>
  <si>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</si>
  <si>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</si>
  <si>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</si>
  <si>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</si>
  <si>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</si>
  <si>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</si>
  <si>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</si>
  <si>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</si>
  <si>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</si>
  <si>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</si>
  <si>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</si>
  <si>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</si>
  <si>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</si>
  <si>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</si>
  <si>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</si>
  <si>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</si>
  <si>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</si>
  <si>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</si>
  <si>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</si>
  <si>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</si>
  <si>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</si>
  <si>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</si>
  <si>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</si>
  <si>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</si>
  <si>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</si>
  <si>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</si>
  <si>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</si>
  <si>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</si>
  <si>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</si>
  <si>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</si>
  <si>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</si>
  <si>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</si>
  <si>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</si>
  <si>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</si>
  <si>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</si>
  <si>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</si>
  <si>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</si>
  <si>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</si>
  <si>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</si>
  <si>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</si>
  <si>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</si>
  <si>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</si>
  <si>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</si>
  <si>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</si>
  <si>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</si>
  <si>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</si>
  <si>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</si>
  <si>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</si>
  <si>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</si>
  <si>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</si>
  <si>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</si>
  <si>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</si>
  <si>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</si>
  <si>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</si>
  <si>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</si>
  <si>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</si>
  <si>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</si>
  <si>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</si>
  <si>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</si>
  <si>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</si>
  <si>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</si>
  <si>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</si>
  <si>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</si>
  <si>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</si>
  <si>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</si>
  <si>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</si>
  <si>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</si>
  <si>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</si>
  <si>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</si>
  <si>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</si>
  <si>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</si>
  <si>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</si>
  <si>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</si>
  <si>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</si>
  <si>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</si>
  <si>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</si>
  <si>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</si>
  <si>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</si>
  <si>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</si>
  <si>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</si>
  <si>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</si>
  <si>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</si>
  <si>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</si>
  <si>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</si>
  <si>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</si>
  <si>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</si>
  <si>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</si>
  <si>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</si>
  <si>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</si>
  <si>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</si>
  <si>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</si>
  <si>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</si>
  <si>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</si>
  <si>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</si>
  <si>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</si>
  <si>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</si>
  <si>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</si>
  <si>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</si>
  <si>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</si>
  <si>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</si>
  <si>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</si>
  <si>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</si>
  <si>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</si>
  <si>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</si>
  <si>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</si>
  <si>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</si>
  <si>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</si>
  <si>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</si>
  <si>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</si>
  <si>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</si>
  <si>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</si>
  <si>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</si>
  <si>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</si>
  <si>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</si>
  <si>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</si>
  <si>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</si>
  <si>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</si>
  <si>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</si>
  <si>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</si>
  <si>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</si>
  <si>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</si>
  <si>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</si>
  <si>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</si>
  <si>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</si>
  <si>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</si>
  <si>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</si>
  <si>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</si>
  <si>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</si>
  <si>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</si>
  <si>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</si>
  <si>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</si>
  <si>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</si>
  <si>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</si>
  <si>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</si>
  <si>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</si>
  <si>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</si>
  <si>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</si>
  <si>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</si>
  <si>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</si>
  <si>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</si>
  <si>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</si>
  <si>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</si>
  <si>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</si>
  <si>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</si>
  <si>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</si>
  <si>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</si>
  <si>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</si>
  <si>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</si>
  <si>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</si>
  <si>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</si>
  <si>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</si>
  <si>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</si>
  <si>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</si>
  <si>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</si>
  <si>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</si>
  <si>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</si>
  <si>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</si>
  <si>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</si>
  <si>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</si>
  <si>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</si>
  <si>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</si>
  <si>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</si>
  <si>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</si>
  <si>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</si>
  <si>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</si>
  <si>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</si>
  <si>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</si>
  <si>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</si>
  <si>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</si>
  <si>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</si>
  <si>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</si>
  <si>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</si>
  <si>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</si>
  <si>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</si>
  <si>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</si>
  <si>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</si>
  <si>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</si>
  <si>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</si>
  <si>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</si>
  <si>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</si>
  <si>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</si>
  <si>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</si>
  <si>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</si>
  <si>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</si>
  <si>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</si>
  <si>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</si>
  <si>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</si>
  <si>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</si>
  <si>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</si>
  <si>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</si>
  <si>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</si>
  <si>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</si>
  <si>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</si>
  <si>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</si>
  <si>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</si>
  <si>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</si>
  <si>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</si>
  <si>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</si>
  <si>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</si>
  <si>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</si>
  <si>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</si>
  <si>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</si>
  <si>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</si>
  <si>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</si>
  <si>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</si>
  <si>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</si>
  <si>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</si>
  <si>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</si>
  <si>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</si>
  <si>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</si>
  <si>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</si>
  <si>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</si>
  <si>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</si>
  <si>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</si>
  <si>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</si>
  <si>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</si>
  <si>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</si>
  <si>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</si>
  <si>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</si>
  <si>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</si>
  <si>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</si>
  <si>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</si>
  <si>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</si>
  <si>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</si>
  <si>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</si>
  <si>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</si>
  <si>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</si>
  <si>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</si>
  <si>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</si>
  <si>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</si>
  <si>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</si>
  <si>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</si>
  <si>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</si>
  <si>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</si>
  <si>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</si>
  <si>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</si>
  <si>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</si>
  <si>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</si>
  <si>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</si>
  <si>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</si>
  <si>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</si>
  <si>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</si>
  <si>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</si>
  <si>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</si>
  <si>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</si>
  <si>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</si>
  <si>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</si>
  <si>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</si>
  <si>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</si>
  <si>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</si>
  <si>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</si>
  <si>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</si>
  <si>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</si>
  <si>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</si>
  <si>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</si>
  <si>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</si>
  <si>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</si>
  <si>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</si>
  <si>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</si>
  <si>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</si>
  <si>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</si>
  <si>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</si>
  <si>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</si>
  <si>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</si>
  <si>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</si>
  <si>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</si>
  <si>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</si>
  <si>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</si>
  <si>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</si>
  <si>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</si>
  <si>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</si>
  <si>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</si>
  <si>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</si>
  <si>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</si>
  <si>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</si>
  <si>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</si>
  <si>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</si>
  <si>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</si>
  <si>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</si>
  <si>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</si>
  <si>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</si>
  <si>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</si>
  <si>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</si>
  <si>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</si>
  <si>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</si>
  <si>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</si>
  <si>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</si>
  <si>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</si>
  <si>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</si>
  <si>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</si>
  <si>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</si>
  <si>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</si>
  <si>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</si>
  <si>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</si>
  <si>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</si>
  <si>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</si>
  <si>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</si>
  <si>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</si>
  <si>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</si>
  <si>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</si>
  <si>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</si>
  <si>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</si>
  <si>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</si>
  <si>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</si>
  <si>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</si>
  <si>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</si>
  <si>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</si>
  <si>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</si>
  <si>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</si>
  <si>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</si>
  <si>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</si>
  <si>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</si>
  <si>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</si>
  <si>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</si>
  <si>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</si>
  <si>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</si>
  <si>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</si>
  <si>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</si>
  <si>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</si>
  <si>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</si>
  <si>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</si>
  <si>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</si>
  <si>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</si>
  <si>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</si>
  <si>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</si>
  <si>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</si>
  <si>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</si>
  <si>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</si>
  <si>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</si>
  <si>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</si>
  <si>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</si>
  <si>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</si>
  <si>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</si>
  <si>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</si>
  <si>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</si>
  <si>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</si>
  <si>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</si>
  <si>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</si>
  <si>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</si>
  <si>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</si>
  <si>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</si>
  <si>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</si>
  <si>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</si>
  <si>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</si>
  <si>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</si>
  <si>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</si>
  <si>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</si>
  <si>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</si>
  <si>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</si>
  <si>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</si>
  <si>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</si>
  <si>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</si>
  <si>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</si>
  <si>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</si>
  <si>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</si>
  <si>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</si>
  <si>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</si>
  <si>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</si>
  <si>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</si>
  <si>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</si>
  <si>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</si>
  <si>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</si>
  <si>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</si>
  <si>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</si>
  <si>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</si>
  <si>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</si>
  <si>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</si>
  <si>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</si>
  <si>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</si>
  <si>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</si>
  <si>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</si>
  <si>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</si>
  <si>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</si>
  <si>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</si>
  <si>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</si>
  <si>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</si>
  <si>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</si>
  <si>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</si>
  <si>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</si>
  <si>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</si>
  <si>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</si>
  <si>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</si>
  <si>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</si>
  <si>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</si>
  <si>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</si>
  <si>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</si>
  <si>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</si>
  <si>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</si>
  <si>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</si>
  <si>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</si>
  <si>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</si>
  <si>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</si>
  <si>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</si>
  <si>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</si>
  <si>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</si>
  <si>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</si>
  <si>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</si>
  <si>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</si>
  <si>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</si>
  <si>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</si>
  <si>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</si>
  <si>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</si>
  <si>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</si>
  <si>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</si>
  <si>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</si>
  <si>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</si>
  <si>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</si>
  <si>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</si>
  <si>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</si>
  <si>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</si>
  <si>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</si>
  <si>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</si>
  <si>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</si>
  <si>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</si>
  <si>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</si>
  <si>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</si>
  <si>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</si>
  <si>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</si>
  <si>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</si>
  <si>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</si>
  <si>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</si>
  <si>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</si>
  <si>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</si>
  <si>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</si>
  <si>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</si>
  <si>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</si>
  <si>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</si>
  <si>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</si>
  <si>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</si>
  <si>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</si>
  <si>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</si>
  <si>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</si>
  <si>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</si>
  <si>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</si>
  <si>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</si>
  <si>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</si>
  <si>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</si>
  <si>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</si>
  <si>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</si>
  <si>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</si>
  <si>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</si>
  <si>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</si>
  <si>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</si>
  <si>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</si>
  <si>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</si>
  <si>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</si>
  <si>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</si>
  <si>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</si>
  <si>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</si>
  <si>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</si>
  <si>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</si>
  <si>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</si>
  <si>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</si>
  <si>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</si>
  <si>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</si>
  <si>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</si>
  <si>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</si>
  <si>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</si>
  <si>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</si>
  <si>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</si>
  <si>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</si>
  <si>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</si>
  <si>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</si>
  <si>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</si>
  <si>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</si>
  <si>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</si>
  <si>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</si>
  <si>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</si>
  <si>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</si>
  <si>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</si>
  <si>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</si>
  <si>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</si>
  <si>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</si>
  <si>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</si>
  <si>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</si>
  <si>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</si>
  <si>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</si>
  <si>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</si>
  <si>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</si>
  <si>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</si>
  <si>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</si>
  <si>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</si>
  <si>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</si>
  <si>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</si>
  <si>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</si>
  <si>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</si>
  <si>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</si>
  <si>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</si>
  <si>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</si>
  <si>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</si>
  <si>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</si>
  <si>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</si>
  <si>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</si>
  <si>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</si>
  <si>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</si>
  <si>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</si>
  <si>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</si>
  <si>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</si>
  <si>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</si>
  <si>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</si>
  <si>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</si>
  <si>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</si>
  <si>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</si>
  <si>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</si>
  <si>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</si>
  <si>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</si>
  <si>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</si>
  <si>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</si>
  <si>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</si>
  <si>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</si>
  <si>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</si>
  <si>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</si>
  <si>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</si>
  <si>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</si>
  <si>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</si>
  <si>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</si>
  <si>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</si>
  <si>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</si>
  <si>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</si>
  <si>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</si>
  <si>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</si>
  <si>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</si>
  <si>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</si>
  <si>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</si>
  <si>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</si>
  <si>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</si>
  <si>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</si>
  <si>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</si>
  <si>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</si>
  <si>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</si>
  <si>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</si>
  <si>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</si>
  <si>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</si>
  <si>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</si>
  <si>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</si>
  <si>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</si>
  <si>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</si>
  <si>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</si>
  <si>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</si>
  <si>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</si>
  <si>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</si>
  <si>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</si>
  <si>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</si>
  <si>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</si>
  <si>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</si>
  <si>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</si>
  <si>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</si>
  <si>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</si>
  <si>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</si>
  <si>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</si>
  <si>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</si>
  <si>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</si>
  <si>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</si>
  <si>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</si>
  <si>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</si>
  <si>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</si>
  <si>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</si>
  <si>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</si>
  <si>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</si>
  <si>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</si>
  <si>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</si>
  <si>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</si>
  <si>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</si>
  <si>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</si>
  <si>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</si>
  <si>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</si>
  <si>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</si>
  <si>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</si>
  <si>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</si>
  <si>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</si>
  <si>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</si>
  <si>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</si>
  <si>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</si>
  <si>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</si>
  <si>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</si>
  <si>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</si>
  <si>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</si>
  <si>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</si>
  <si>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</si>
  <si>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</si>
  <si>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</si>
  <si>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</si>
  <si>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</si>
  <si>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</si>
  <si>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</si>
  <si>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</si>
  <si>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</si>
  <si>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</si>
  <si>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</si>
  <si>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</si>
  <si>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</si>
  <si>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</si>
  <si>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</si>
  <si>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</si>
  <si>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</si>
  <si>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</si>
  <si>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</si>
  <si>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</si>
  <si>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</si>
  <si>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</si>
  <si>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</si>
  <si>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</si>
  <si>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</si>
  <si>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</si>
  <si>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</si>
  <si>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</si>
  <si>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</si>
  <si>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</si>
  <si>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</si>
  <si>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</si>
  <si>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</si>
  <si>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</si>
  <si>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</si>
  <si>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</si>
  <si>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</si>
  <si>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</si>
  <si>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</si>
  <si>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</si>
  <si>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</si>
  <si>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</si>
  <si>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</si>
  <si>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</si>
  <si>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</si>
  <si>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</si>
  <si>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</si>
  <si>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</si>
  <si>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</si>
  <si>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</si>
  <si>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</si>
  <si>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</si>
  <si>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</si>
  <si>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</si>
  <si>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</si>
  <si>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</si>
  <si>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</si>
  <si>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</si>
  <si>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</si>
  <si>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</si>
  <si>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</si>
  <si>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</si>
  <si>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</si>
  <si>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</si>
  <si>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</si>
  <si>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</si>
  <si>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</si>
  <si>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</si>
  <si>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</si>
  <si>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</si>
  <si>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</si>
  <si>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</si>
  <si>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</si>
  <si>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</si>
  <si>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</si>
  <si>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</si>
  <si>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</si>
  <si>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</si>
  <si>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</si>
  <si>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</si>
  <si>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</si>
  <si>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</si>
  <si>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</si>
  <si>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</si>
  <si>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</si>
  <si>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</si>
  <si>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</si>
  <si>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</si>
  <si>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</si>
  <si>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</si>
  <si>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</si>
  <si>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</si>
  <si>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</si>
  <si>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</si>
  <si>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</si>
  <si>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</si>
  <si>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</si>
  <si>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</si>
  <si>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</si>
  <si>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</si>
  <si>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</si>
  <si>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</si>
  <si>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</si>
  <si>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</si>
  <si>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</si>
  <si>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</si>
  <si>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</si>
  <si>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</si>
  <si>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</si>
  <si>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</si>
  <si>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</si>
  <si>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</si>
  <si>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</si>
  <si>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</si>
  <si>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</si>
  <si>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</si>
  <si>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</si>
  <si>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</si>
  <si>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</si>
  <si>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</si>
  <si>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</si>
  <si>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</si>
  <si>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</si>
  <si>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</si>
  <si>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</si>
  <si>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</si>
  <si>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</si>
  <si>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</si>
  <si>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</si>
  <si>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</si>
  <si>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</si>
  <si>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</si>
  <si>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</si>
  <si>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</si>
  <si>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</si>
  <si>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</si>
  <si>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</si>
  <si>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</si>
  <si>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</si>
  <si>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</si>
  <si>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</si>
  <si>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</si>
  <si>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</si>
  <si>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</si>
  <si>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</si>
  <si>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</si>
  <si>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</si>
  <si>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</si>
  <si>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</si>
  <si>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</si>
  <si>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</si>
  <si>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</si>
  <si>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</si>
  <si>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</si>
  <si>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</si>
  <si>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</si>
  <si>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</si>
  <si>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</si>
  <si>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</si>
  <si>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</si>
  <si>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</si>
  <si>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</si>
  <si>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</si>
  <si>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</si>
  <si>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</si>
  <si>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</si>
  <si>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</si>
  <si>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</si>
  <si>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</si>
  <si>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</si>
  <si>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</si>
  <si>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</si>
  <si>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</si>
  <si>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</si>
  <si>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</si>
  <si>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</si>
  <si>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</si>
  <si>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</si>
  <si>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</si>
  <si>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</si>
  <si>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</si>
  <si>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</si>
  <si>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</si>
  <si>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</si>
  <si>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</si>
  <si>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</si>
  <si>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</si>
  <si>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</si>
  <si>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</si>
  <si>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</si>
  <si>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</si>
  <si>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</si>
  <si>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</si>
  <si>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</si>
  <si>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</si>
  <si>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</si>
  <si>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</si>
  <si>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</si>
  <si>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</si>
  <si>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</si>
  <si>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</si>
  <si>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</si>
  <si>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</si>
  <si>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</si>
  <si>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</si>
  <si>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</si>
  <si>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</si>
  <si>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</si>
  <si>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</si>
  <si>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</si>
  <si>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</si>
  <si>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</si>
  <si>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</si>
  <si>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</si>
  <si>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</si>
  <si>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</si>
  <si>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</si>
  <si>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</si>
  <si>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</si>
  <si>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</si>
  <si>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</si>
  <si>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</si>
  <si>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</si>
  <si>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</si>
  <si>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</si>
  <si>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</si>
  <si>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</si>
  <si>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</si>
  <si>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</si>
  <si>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</si>
  <si>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</si>
  <si>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</si>
  <si>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</si>
  <si>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</si>
  <si>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</si>
  <si>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</si>
  <si>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</si>
  <si>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</si>
  <si>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</si>
  <si>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</si>
  <si>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</si>
  <si>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</si>
  <si>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</si>
  <si>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</si>
  <si>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</si>
  <si>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</si>
  <si>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</si>
  <si>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</si>
  <si>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</si>
  <si>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</si>
  <si>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</si>
  <si>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</si>
  <si>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</si>
  <si>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</si>
  <si>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</si>
  <si>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</si>
  <si>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</si>
  <si>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</si>
  <si>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</si>
  <si>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</si>
  <si>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</si>
  <si>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</si>
  <si>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</si>
  <si>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</si>
  <si>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</si>
  <si>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</si>
  <si>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</si>
  <si>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</si>
  <si>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</si>
  <si>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</si>
  <si>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</si>
  <si>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</si>
  <si>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</si>
  <si>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</si>
  <si>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</si>
  <si>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</si>
  <si>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</si>
  <si>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</si>
  <si>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</si>
  <si>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</si>
  <si>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</si>
  <si>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</si>
  <si>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</si>
  <si>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</si>
  <si>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</si>
  <si>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</si>
  <si>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</si>
  <si>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</si>
  <si>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</si>
  <si>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</si>
  <si>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</si>
  <si>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</si>
  <si>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</si>
  <si>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</si>
  <si>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</si>
  <si>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</si>
  <si>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</si>
  <si>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</si>
  <si>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</si>
  <si>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</si>
  <si>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</si>
  <si>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</si>
  <si>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</si>
  <si>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</si>
  <si>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</si>
  <si>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</si>
  <si>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</si>
  <si>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</si>
  <si>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</si>
  <si>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</si>
  <si>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</si>
  <si>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</si>
  <si>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</si>
  <si>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</si>
  <si>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</si>
  <si>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</si>
  <si>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</si>
  <si>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</si>
  <si>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</si>
  <si>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</si>
  <si>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</si>
  <si>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</si>
  <si>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</si>
  <si>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</si>
  <si>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</si>
  <si>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</si>
  <si>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</si>
  <si>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</si>
  <si>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</si>
  <si>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</si>
  <si>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</si>
  <si>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</si>
  <si>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</si>
  <si>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</si>
  <si>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</si>
  <si>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</si>
  <si>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</si>
  <si>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</si>
  <si>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</si>
  <si>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</si>
  <si>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</si>
  <si>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</si>
  <si>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</si>
  <si>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</si>
  <si>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</si>
  <si>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</si>
  <si>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</si>
  <si>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</si>
  <si>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</si>
  <si>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</si>
  <si>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</si>
  <si>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</si>
  <si>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</si>
  <si>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</si>
  <si>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</si>
  <si>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</si>
  <si>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</si>
  <si>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</si>
  <si>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</si>
  <si>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</si>
  <si>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</si>
  <si>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</si>
  <si>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</si>
  <si>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</si>
  <si>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</si>
  <si>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</si>
  <si>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</si>
  <si>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</si>
  <si>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</si>
  <si>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</si>
  <si>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</si>
  <si>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</si>
  <si>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</si>
  <si>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</si>
  <si>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</si>
  <si>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</si>
  <si>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</si>
  <si>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</si>
  <si>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</si>
  <si>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</si>
  <si>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</si>
  <si>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</si>
  <si>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</si>
  <si>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</si>
  <si>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</si>
  <si>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</si>
  <si>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</si>
  <si>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</si>
  <si>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</si>
  <si>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</si>
  <si>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</si>
  <si>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</si>
  <si>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</si>
  <si>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</si>
  <si>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</si>
  <si>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</si>
  <si>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</si>
  <si>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</si>
  <si>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</si>
  <si>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</si>
  <si>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</si>
  <si>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</si>
  <si>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</si>
  <si>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</si>
  <si>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</si>
  <si>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</si>
  <si>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</si>
  <si>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</si>
  <si>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</si>
  <si>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</si>
  <si>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</si>
  <si>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</si>
  <si>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</si>
  <si>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</si>
  <si>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</si>
  <si>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</si>
  <si>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</si>
  <si>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</si>
  <si>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</si>
  <si>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</si>
  <si>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</si>
  <si>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</si>
  <si>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</si>
  <si>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</si>
  <si>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</si>
  <si>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</si>
  <si>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</si>
  <si>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</si>
  <si>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</si>
  <si>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</si>
  <si>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</si>
  <si>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</si>
  <si>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</si>
  <si>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</si>
  <si>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</si>
  <si>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</si>
  <si>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</si>
  <si>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</si>
  <si>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</si>
  <si>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</si>
  <si>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</si>
  <si>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</si>
  <si>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</si>
  <si>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</si>
  <si>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</si>
  <si>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</si>
  <si>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</si>
  <si>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</si>
  <si>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</si>
  <si>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</si>
  <si>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</si>
  <si>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</si>
  <si>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</si>
  <si>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</si>
  <si>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</si>
  <si>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</si>
  <si>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</si>
  <si>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</si>
  <si>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</si>
  <si>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</si>
  <si>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</si>
  <si>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</si>
  <si>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</si>
  <si>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</si>
  <si>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</si>
  <si>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</si>
  <si>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</si>
  <si>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</si>
  <si>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</si>
  <si>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</si>
  <si>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</si>
  <si>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</si>
  <si>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</si>
  <si>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</si>
  <si>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</si>
  <si>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</si>
  <si>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</si>
  <si>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</si>
  <si>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</si>
  <si>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</si>
  <si>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</si>
  <si>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</si>
  <si>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</si>
  <si>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</si>
  <si>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</si>
  <si>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</si>
  <si>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</si>
  <si>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</si>
  <si>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</si>
  <si>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</si>
  <si>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</si>
  <si>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</si>
  <si>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</si>
  <si>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</si>
  <si>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</si>
  <si>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</si>
  <si>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</si>
  <si>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</si>
  <si>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</si>
  <si>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</si>
  <si>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</si>
  <si>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</si>
  <si>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</si>
  <si>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</si>
  <si>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</si>
  <si>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</si>
  <si>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</si>
  <si>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</si>
  <si>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</si>
  <si>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</si>
  <si>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</si>
  <si>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</si>
  <si>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</si>
  <si>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</si>
  <si>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</si>
  <si>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</si>
  <si>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</si>
  <si>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</si>
  <si>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</si>
  <si>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</si>
  <si>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</si>
  <si>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</si>
  <si>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</si>
  <si>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</si>
  <si>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</si>
  <si>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</si>
  <si>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</si>
  <si>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</si>
  <si>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</si>
  <si>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</si>
  <si>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</si>
  <si>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</si>
  <si>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</si>
  <si>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</si>
  <si>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</si>
  <si>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</si>
  <si>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</si>
  <si>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</si>
  <si>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</si>
  <si>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</si>
  <si>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</si>
  <si>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</si>
  <si>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</si>
  <si>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</si>
  <si>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</si>
  <si>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</si>
  <si>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</si>
  <si>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</si>
  <si>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</si>
  <si>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</si>
  <si>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</si>
  <si>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</si>
  <si>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</si>
  <si>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</si>
  <si>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</si>
  <si>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</si>
  <si>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</si>
  <si>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</si>
  <si>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</si>
  <si>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</si>
  <si>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</si>
  <si>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</si>
  <si>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</si>
  <si>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</si>
  <si>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</si>
  <si>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</si>
  <si>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</si>
  <si>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</si>
  <si>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</si>
  <si>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</si>
  <si>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</si>
  <si>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</si>
  <si>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</si>
  <si>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</si>
  <si>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</si>
  <si>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</si>
  <si>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</si>
  <si>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</si>
  <si>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</si>
  <si>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</si>
  <si>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</si>
  <si>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</si>
  <si>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</si>
  <si>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</si>
  <si>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</si>
  <si>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</si>
  <si>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</si>
  <si>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</si>
  <si>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</si>
  <si>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</si>
  <si>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</si>
  <si>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</si>
  <si>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</si>
  <si>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</si>
  <si>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</si>
  <si>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</si>
  <si>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</si>
  <si>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</si>
  <si>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</si>
  <si>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</si>
  <si>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</si>
  <si>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</si>
  <si>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</si>
  <si>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</si>
  <si>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</si>
  <si>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</si>
  <si>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</si>
  <si>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</si>
  <si>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</si>
  <si>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</si>
  <si>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</si>
  <si>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</si>
  <si>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</si>
  <si>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</si>
  <si>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</si>
  <si>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</si>
  <si>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</si>
  <si>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</si>
  <si>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</si>
  <si>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</si>
  <si>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</si>
  <si>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</si>
  <si>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</si>
  <si>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</si>
  <si>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</si>
  <si>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</si>
  <si>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</si>
  <si>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</si>
  <si>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</si>
  <si>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</si>
  <si>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</si>
  <si>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</si>
  <si>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</si>
  <si>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</si>
  <si>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</si>
  <si>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</si>
  <si>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</si>
  <si>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</si>
  <si>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</si>
  <si>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</si>
  <si>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</si>
  <si>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</si>
  <si>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</si>
  <si>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</si>
  <si>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</si>
  <si>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</si>
  <si>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</si>
  <si>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</si>
  <si>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</si>
  <si>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</si>
  <si>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</si>
  <si>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</si>
  <si>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</si>
  <si>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</si>
  <si>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</si>
  <si>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</si>
  <si>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</si>
  <si>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</si>
  <si>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</si>
  <si>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</si>
  <si>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</si>
  <si>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</si>
  <si>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</si>
  <si>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</si>
  <si>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</si>
  <si>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</si>
  <si>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</si>
  <si>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</si>
  <si>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</si>
  <si>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</si>
  <si>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</si>
  <si>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</si>
  <si>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</si>
  <si>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</si>
  <si>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</si>
  <si>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</si>
  <si>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</si>
  <si>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</si>
  <si>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</si>
  <si>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</si>
  <si>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</si>
  <si>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</si>
  <si>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</si>
  <si>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</si>
  <si>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</si>
  <si>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</si>
  <si>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</si>
  <si>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</si>
  <si>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</si>
  <si>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</si>
  <si>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</si>
  <si>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</si>
  <si>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</si>
  <si>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</si>
  <si>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</si>
  <si>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</si>
  <si>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</si>
  <si>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</si>
  <si>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</si>
  <si>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</si>
  <si>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</si>
  <si>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</si>
  <si>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</si>
  <si>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</si>
  <si>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</si>
  <si>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</si>
  <si>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</si>
  <si>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</si>
  <si>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</si>
  <si>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</si>
  <si>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</si>
  <si>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</si>
  <si>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</si>
  <si>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</si>
  <si>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</si>
  <si>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</si>
  <si>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</si>
  <si>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</si>
  <si>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</si>
  <si>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</si>
  <si>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</si>
  <si>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</si>
  <si>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</si>
  <si>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</si>
  <si>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</si>
  <si>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</si>
  <si>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</si>
  <si>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</si>
  <si>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</si>
  <si>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</si>
  <si>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</si>
  <si>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</si>
  <si>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</si>
  <si>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</si>
  <si>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</si>
  <si>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</si>
  <si>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</si>
  <si>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</si>
  <si>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</si>
  <si>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</si>
  <si>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</si>
  <si>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</si>
  <si>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</si>
  <si>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</si>
  <si>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</si>
  <si>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</si>
  <si>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</si>
  <si>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</si>
  <si>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</si>
  <si>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</si>
  <si>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</si>
  <si>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</si>
  <si>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</si>
  <si>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</si>
  <si>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</si>
  <si>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</si>
  <si>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</si>
  <si>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</si>
  <si>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</si>
  <si>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</si>
  <si>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</si>
  <si>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</si>
  <si>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</si>
  <si>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</si>
  <si>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</si>
  <si>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</si>
  <si>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</si>
  <si>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</si>
  <si>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</si>
  <si>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</si>
  <si>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</si>
  <si>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</si>
  <si>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</si>
  <si>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</si>
  <si>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</si>
  <si>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</si>
  <si>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</si>
  <si>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</si>
  <si>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</si>
  <si>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</si>
  <si>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</si>
  <si>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</si>
  <si>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</si>
  <si>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</si>
  <si>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</si>
  <si>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</si>
  <si>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</si>
  <si>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</si>
  <si>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</si>
  <si>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</si>
  <si>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</si>
  <si>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</si>
  <si>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</si>
  <si>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</si>
  <si>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</si>
  <si>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</si>
  <si>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</si>
  <si>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</si>
  <si>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</si>
  <si>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</si>
  <si>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</si>
  <si>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</si>
  <si>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</si>
  <si>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</si>
  <si>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</si>
  <si>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</si>
  <si>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</si>
  <si>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</si>
  <si>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</si>
  <si>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</si>
  <si>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</si>
  <si>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</si>
  <si>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</si>
  <si>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</si>
  <si>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</si>
  <si>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</si>
  <si>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</si>
  <si>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</si>
  <si>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</si>
  <si>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</si>
  <si>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</si>
  <si>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</si>
  <si>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</si>
  <si>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</si>
  <si>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</si>
  <si>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</si>
  <si>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</si>
  <si>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</si>
  <si>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</si>
  <si>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</si>
  <si>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</si>
  <si>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</si>
  <si>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</si>
  <si>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</si>
  <si>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</si>
  <si>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</si>
  <si>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</si>
  <si>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</si>
  <si>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</si>
  <si>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</si>
  <si>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</si>
  <si>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</si>
  <si>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</si>
  <si>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</si>
  <si>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</si>
  <si>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</si>
  <si>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</si>
  <si>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</si>
  <si>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</si>
  <si>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</si>
  <si>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</si>
  <si>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</si>
  <si>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</si>
  <si>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</si>
  <si>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</si>
  <si>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</si>
  <si>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</si>
  <si>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</si>
  <si>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</si>
  <si>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</si>
  <si>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</si>
  <si>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</si>
  <si>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</si>
  <si>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</si>
  <si>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</si>
  <si>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</si>
  <si>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</si>
  <si>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</si>
  <si>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</si>
  <si>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</si>
  <si>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</si>
  <si>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</si>
  <si>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</si>
  <si>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</si>
  <si>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</si>
  <si>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</si>
  <si>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</si>
  <si>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</si>
  <si>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</si>
  <si>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</si>
  <si>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</si>
  <si>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</si>
  <si>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</si>
  <si>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</si>
  <si>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</si>
  <si>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</si>
  <si>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</si>
  <si>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</si>
  <si>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</si>
  <si>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</si>
  <si>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</si>
  <si>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</si>
  <si>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</si>
  <si>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</si>
  <si>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</si>
  <si>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</si>
  <si>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</si>
  <si>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</si>
  <si>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</si>
  <si>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</si>
  <si>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</si>
  <si>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</si>
  <si>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</si>
  <si>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</si>
  <si>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</si>
  <si>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</si>
  <si>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</si>
  <si>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</si>
  <si>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</si>
  <si>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</si>
  <si>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</si>
  <si>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</si>
  <si>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</si>
  <si>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</si>
  <si>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</si>
  <si>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</si>
  <si>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</si>
  <si>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</si>
  <si>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</si>
  <si>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</si>
  <si>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</si>
  <si>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</si>
  <si>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</si>
  <si>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</si>
  <si>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</si>
  <si>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</si>
  <si>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</si>
  <si>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</si>
  <si>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</si>
  <si>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</si>
  <si>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</si>
  <si>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</si>
  <si>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</si>
  <si>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</si>
  <si>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</si>
  <si>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</si>
  <si>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</si>
  <si>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</si>
  <si>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</si>
  <si>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</si>
  <si>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</si>
  <si>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</si>
  <si>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</si>
  <si>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</si>
  <si>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</si>
  <si>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</si>
  <si>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</si>
  <si>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</si>
  <si>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</si>
  <si>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</si>
  <si>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</si>
  <si>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</si>
  <si>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</si>
  <si>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</si>
  <si>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</si>
  <si>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</si>
  <si>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</si>
  <si>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</si>
  <si>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</si>
  <si>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</si>
  <si>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</si>
  <si>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</si>
  <si>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</si>
  <si>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</si>
  <si>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</si>
  <si>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</si>
  <si>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</si>
  <si>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</si>
  <si>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</si>
  <si>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</si>
  <si>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</si>
  <si>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</si>
  <si>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</si>
  <si>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</si>
  <si>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</si>
  <si>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</si>
  <si>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</si>
  <si>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</si>
  <si>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</si>
  <si>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</si>
  <si>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</si>
  <si>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</si>
  <si>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</si>
  <si>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</si>
  <si>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</si>
  <si>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</si>
  <si>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</si>
  <si>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</si>
  <si>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</si>
  <si>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</si>
  <si>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</si>
  <si>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</si>
  <si>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</si>
  <si>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</si>
  <si>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</si>
  <si>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</si>
  <si>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</si>
  <si>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</si>
  <si>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</si>
  <si>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</si>
  <si>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</si>
  <si>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</si>
  <si>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</si>
  <si>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</si>
  <si>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</si>
  <si>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</si>
  <si>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</si>
  <si>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</si>
  <si>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</si>
  <si>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</si>
  <si>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</si>
  <si>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</si>
  <si>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</si>
  <si>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</si>
  <si>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</si>
  <si>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</si>
  <si>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</si>
  <si>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</si>
  <si>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</si>
  <si>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</si>
  <si>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</si>
  <si>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</si>
  <si>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</si>
  <si>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</si>
  <si>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</si>
  <si>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</si>
  <si>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</si>
  <si>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</si>
  <si>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</si>
  <si>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</si>
  <si>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</si>
  <si>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</si>
  <si>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</si>
  <si>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</si>
  <si>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</si>
  <si>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</si>
  <si>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</si>
  <si>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</si>
  <si>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</si>
  <si>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</si>
  <si>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</si>
  <si>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</si>
  <si>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</si>
  <si>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</si>
  <si>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</si>
  <si>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</si>
  <si>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</si>
  <si>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</si>
  <si>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</si>
  <si>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</si>
  <si>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</si>
  <si>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</si>
  <si>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</si>
  <si>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</si>
  <si>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</si>
  <si>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</si>
  <si>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</si>
  <si>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</si>
  <si>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</si>
  <si>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</si>
  <si>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</si>
  <si>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</si>
  <si>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</si>
  <si>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</si>
  <si>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</si>
  <si>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</si>
  <si>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</si>
  <si>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</si>
  <si>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</si>
  <si>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</si>
  <si>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</si>
  <si>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</si>
  <si>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</si>
  <si>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</si>
  <si>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</si>
  <si>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</si>
  <si>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</si>
  <si>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</si>
  <si>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</si>
  <si>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</si>
  <si>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</si>
  <si>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</si>
  <si>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</si>
  <si>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</si>
  <si>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</si>
  <si>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</si>
  <si>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</si>
  <si>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</si>
  <si>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</si>
  <si>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</si>
  <si>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</si>
  <si>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</si>
  <si>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</si>
  <si>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</si>
  <si>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</si>
  <si>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</si>
  <si>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</si>
  <si>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</si>
  <si>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</si>
  <si>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</si>
  <si>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</si>
  <si>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</si>
  <si>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</si>
  <si>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</si>
  <si>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</si>
  <si>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</si>
  <si>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</si>
  <si>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</si>
  <si>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</si>
  <si>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</si>
  <si>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</si>
  <si>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</si>
  <si>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</si>
  <si>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</si>
  <si>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</si>
  <si>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</si>
  <si>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</si>
  <si>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</si>
  <si>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</si>
  <si>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</si>
  <si>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</si>
  <si>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</si>
  <si>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</si>
  <si>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</si>
  <si>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</si>
  <si>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</si>
  <si>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</si>
  <si>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</si>
  <si>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</si>
  <si>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</si>
  <si>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</si>
  <si>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</si>
  <si>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</si>
  <si>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</si>
  <si>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</si>
  <si>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</si>
  <si>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</si>
  <si>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</si>
  <si>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</si>
  <si>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</si>
  <si>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</si>
  <si>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</si>
  <si>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</si>
  <si>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</si>
  <si>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</si>
  <si>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</si>
  <si>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</si>
  <si>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</si>
  <si>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</si>
  <si>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</si>
  <si>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</si>
  <si>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</si>
  <si>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</si>
  <si>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</si>
  <si>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</si>
  <si>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</si>
  <si>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</si>
  <si>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</si>
  <si>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</si>
  <si>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</si>
  <si>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</si>
  <si>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</si>
  <si>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</si>
  <si>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</si>
  <si>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</si>
  <si>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</si>
  <si>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</si>
  <si>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</si>
  <si>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</si>
  <si>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</si>
  <si>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</si>
  <si>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</si>
  <si>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</si>
  <si>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</si>
  <si>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</si>
  <si>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</si>
  <si>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</si>
  <si>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</si>
  <si>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</si>
  <si>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</si>
  <si>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</si>
  <si>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</si>
  <si>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</si>
  <si>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</si>
  <si>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</si>
  <si>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</si>
  <si>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</si>
  <si>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</si>
  <si>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</si>
  <si>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</si>
  <si>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</si>
  <si>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</si>
  <si>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</si>
  <si>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</si>
  <si>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</si>
  <si>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</si>
  <si>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</si>
  <si>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</si>
  <si>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</si>
  <si>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</si>
  <si>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</si>
  <si>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</si>
  <si>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</si>
  <si>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</si>
  <si>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</si>
  <si>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</si>
  <si>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</si>
  <si>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</si>
  <si>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</si>
  <si>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</si>
  <si>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</si>
  <si>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</si>
  <si>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</si>
  <si>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</si>
  <si>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</si>
  <si>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</si>
  <si>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</si>
  <si>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</si>
  <si>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</si>
  <si>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</si>
  <si>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</si>
  <si>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</si>
  <si>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</si>
  <si>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</si>
  <si>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</si>
  <si>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</si>
  <si>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</si>
  <si>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</si>
  <si>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</si>
  <si>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</si>
  <si>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</si>
  <si>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</si>
  <si>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</si>
  <si>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</si>
  <si>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</si>
  <si>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</si>
  <si>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</si>
  <si>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</si>
  <si>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</si>
  <si>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</si>
  <si>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</si>
  <si>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</si>
  <si>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</si>
  <si>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</si>
  <si>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</si>
  <si>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</si>
  <si>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</si>
  <si>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</si>
  <si>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</si>
  <si>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</si>
  <si>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</si>
  <si>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</si>
  <si>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</si>
  <si>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</si>
  <si>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</si>
  <si>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</si>
  <si>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</si>
  <si>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</si>
  <si>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</si>
  <si>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</si>
  <si>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</si>
  <si>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</si>
  <si>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</si>
  <si>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</si>
  <si>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</si>
  <si>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</si>
  <si>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</si>
  <si>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</si>
  <si>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</si>
  <si>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</si>
  <si>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</si>
  <si>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</si>
  <si>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</si>
  <si>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</si>
  <si>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</si>
  <si>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</si>
  <si>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</si>
  <si>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</si>
  <si>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</si>
  <si>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</si>
  <si>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</si>
  <si>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</si>
  <si>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</si>
  <si>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</si>
  <si>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</si>
  <si>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</si>
  <si>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</si>
  <si>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</si>
  <si>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</si>
  <si>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</si>
  <si>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</si>
  <si>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</si>
  <si>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</si>
  <si>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</si>
  <si>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</si>
  <si>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</si>
  <si>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</si>
  <si>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</si>
  <si>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</si>
  <si>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</si>
  <si>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</si>
  <si>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</si>
  <si>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</si>
  <si>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</si>
  <si>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</si>
  <si>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</si>
  <si>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</si>
  <si>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</si>
  <si>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</si>
  <si>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</si>
  <si>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</si>
  <si>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</si>
  <si>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</si>
  <si>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</si>
  <si>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</si>
  <si>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</si>
  <si>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</si>
  <si>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</si>
  <si>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</si>
  <si>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</si>
  <si>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</si>
  <si>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</si>
  <si>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</si>
  <si>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</si>
  <si>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</si>
  <si>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</si>
  <si>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</si>
  <si>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</si>
  <si>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</si>
  <si>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</si>
  <si>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</si>
  <si>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</si>
  <si>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</si>
  <si>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</si>
  <si>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</si>
  <si>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</si>
  <si>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</si>
  <si>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</si>
  <si>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</si>
  <si>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</si>
  <si>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</si>
  <si>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</si>
  <si>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</si>
  <si>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</si>
  <si>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</si>
  <si>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</si>
  <si>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</si>
  <si>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</si>
  <si>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</si>
  <si>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</si>
  <si>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</si>
  <si>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</si>
  <si>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</si>
  <si>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</si>
  <si>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</si>
  <si>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</si>
  <si>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</si>
  <si>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</si>
  <si>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</si>
  <si>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</si>
  <si>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</si>
  <si>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</si>
  <si>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</si>
  <si>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</si>
  <si>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</si>
  <si>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</si>
  <si>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</si>
  <si>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</si>
  <si>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</si>
  <si>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</si>
  <si>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</si>
  <si>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</si>
  <si>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</si>
  <si>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</si>
  <si>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</si>
  <si>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</si>
  <si>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</si>
  <si>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</si>
  <si>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</si>
  <si>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</si>
  <si>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</si>
  <si>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</si>
  <si>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</si>
  <si>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</si>
  <si>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</si>
  <si>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</si>
  <si>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</si>
  <si>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</si>
  <si>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</si>
  <si>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</si>
  <si>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</si>
  <si>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</si>
  <si>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</si>
  <si>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</si>
  <si>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</si>
  <si>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</si>
  <si>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</si>
  <si>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</si>
  <si>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</si>
  <si>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</si>
  <si>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</si>
  <si>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</si>
  <si>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</si>
  <si>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</si>
  <si>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</si>
  <si>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</si>
  <si>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</si>
  <si>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</si>
  <si>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</si>
  <si>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</si>
  <si>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</si>
  <si>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</si>
  <si>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</si>
  <si>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</si>
  <si>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</si>
  <si>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</si>
  <si>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</si>
  <si>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</si>
  <si>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</si>
  <si>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</si>
  <si>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</si>
  <si>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</si>
  <si>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</si>
  <si>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</si>
  <si>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</si>
  <si>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</si>
  <si>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</si>
  <si>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</si>
  <si>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</si>
  <si>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</si>
  <si>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</si>
  <si>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</si>
  <si>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</si>
  <si>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</si>
  <si>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</si>
  <si>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</si>
  <si>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</si>
  <si>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</si>
  <si>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</si>
  <si>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</si>
  <si>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</si>
  <si>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</si>
  <si>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</si>
  <si>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</si>
  <si>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</si>
  <si>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</si>
  <si>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</si>
  <si>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</si>
  <si>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</si>
  <si>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</si>
  <si>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</si>
  <si>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</si>
  <si>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</si>
  <si>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</si>
  <si>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</si>
  <si>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</si>
  <si>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</si>
  <si>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</si>
  <si>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</si>
  <si>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</si>
  <si>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</si>
  <si>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</si>
  <si>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</si>
  <si>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</si>
  <si>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</si>
  <si>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</si>
  <si>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</si>
  <si>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</si>
  <si>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</si>
  <si>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</si>
  <si>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</si>
  <si>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</si>
  <si>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</si>
  <si>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</si>
  <si>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</si>
  <si>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</si>
  <si>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</si>
  <si>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</si>
  <si>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</si>
  <si>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</si>
  <si>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</si>
  <si>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</si>
  <si>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</si>
  <si>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</si>
  <si>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</si>
  <si>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</si>
  <si>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</si>
  <si>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</si>
  <si>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</si>
  <si>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</si>
  <si>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</si>
  <si>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</si>
  <si>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</si>
  <si>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</si>
  <si>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</si>
  <si>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</si>
  <si>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</si>
  <si>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</si>
  <si>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</si>
  <si>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</si>
  <si>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</si>
  <si>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</si>
  <si>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</si>
  <si>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</si>
  <si>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</si>
  <si>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</si>
  <si>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</si>
  <si>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</si>
  <si>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</si>
  <si>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</si>
  <si>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</si>
  <si>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</si>
  <si>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</si>
  <si>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</si>
  <si>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</si>
  <si>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</si>
  <si>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</si>
  <si>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</si>
  <si>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</si>
  <si>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</si>
  <si>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</si>
  <si>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</si>
  <si>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</si>
  <si>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</si>
  <si>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</si>
  <si>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</si>
  <si>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</si>
  <si>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</si>
  <si>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</si>
  <si>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</si>
  <si>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</si>
  <si>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</si>
  <si>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</si>
  <si>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</si>
  <si>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</si>
  <si>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</si>
  <si>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</si>
  <si>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</si>
  <si>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</si>
  <si>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</si>
  <si>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</si>
  <si>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</si>
  <si>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</si>
  <si>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</si>
  <si>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</si>
  <si>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</si>
  <si>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</si>
  <si>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</si>
  <si>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</si>
  <si>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</si>
  <si>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</si>
  <si>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</si>
  <si>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</si>
  <si>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</si>
  <si>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</si>
  <si>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</si>
  <si>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</si>
  <si>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</si>
  <si>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</si>
  <si>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</si>
  <si>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</si>
  <si>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</si>
  <si>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</si>
  <si>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</si>
  <si>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</si>
  <si>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</si>
  <si>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</si>
  <si>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</si>
  <si>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</si>
  <si>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</si>
  <si>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</si>
  <si>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</si>
  <si>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</si>
  <si>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</si>
  <si>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</si>
  <si>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</si>
  <si>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</si>
  <si>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</si>
  <si>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</si>
  <si>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</si>
  <si>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</si>
  <si>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</si>
  <si>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</si>
  <si>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</si>
  <si>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</si>
  <si>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</si>
  <si>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</si>
  <si>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</si>
  <si>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</si>
  <si>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</si>
  <si>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</si>
  <si>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</si>
  <si>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</si>
  <si>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</si>
  <si>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</si>
  <si>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</si>
  <si>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</si>
  <si>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</si>
  <si>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</si>
  <si>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</si>
  <si>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</si>
  <si>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</si>
  <si>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</si>
  <si>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</si>
  <si>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</si>
  <si>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</si>
  <si>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</si>
  <si>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</si>
  <si>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</si>
  <si>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</si>
  <si>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</si>
  <si>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</si>
  <si>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</si>
  <si>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</si>
  <si>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</si>
  <si>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</si>
  <si>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</si>
  <si>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</si>
  <si>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</si>
  <si>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</si>
  <si>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</si>
  <si>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</si>
  <si>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</si>
  <si>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</si>
  <si>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</si>
  <si>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</si>
  <si>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</si>
  <si>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</si>
  <si>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</si>
  <si>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</si>
  <si>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</si>
  <si>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</si>
  <si>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</si>
  <si>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</si>
  <si>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</si>
  <si>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</si>
  <si>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</si>
  <si>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</si>
  <si>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</si>
  <si>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</si>
  <si>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</si>
  <si>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</si>
  <si>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</si>
  <si>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</si>
  <si>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</si>
  <si>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</si>
  <si>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</si>
  <si>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</si>
  <si>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</si>
  <si>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</si>
  <si>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</si>
  <si>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</si>
  <si>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</si>
  <si>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</si>
  <si>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</si>
  <si>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</si>
  <si>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</si>
  <si>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</si>
  <si>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</si>
  <si>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</si>
  <si>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</si>
  <si>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</si>
  <si>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</si>
  <si>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</si>
  <si>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</si>
  <si>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</si>
  <si>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</si>
  <si>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</si>
  <si>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</si>
  <si>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</si>
  <si>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</si>
  <si>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</si>
  <si>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</si>
  <si>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</si>
  <si>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</si>
  <si>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</si>
  <si>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</si>
  <si>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</si>
  <si>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</si>
  <si>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</si>
  <si>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</si>
  <si>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</si>
  <si>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</si>
  <si>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</si>
  <si>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</si>
  <si>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</si>
  <si>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</si>
  <si>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</si>
  <si>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</si>
  <si>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</si>
  <si>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</si>
  <si>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</si>
  <si>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</si>
  <si>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</si>
  <si>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</si>
  <si>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</si>
  <si>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</si>
  <si>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</si>
  <si>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</si>
  <si>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</si>
  <si>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</si>
  <si>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</si>
  <si>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</si>
  <si>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</si>
  <si>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</si>
  <si>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</si>
  <si>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</si>
  <si>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pavimentação em blocos de concreto intertravados e colocação de meio fio na travessa de acesso - Lajeado Bonito</t>
  </si>
  <si>
    <t>prefeitura de cotipora</t>
  </si>
  <si>
    <t>90898487000164</t>
  </si>
  <si>
    <t>execução de pavimento em piso intertravado, com bloco de concreto espessura 8 cm, somente mão de obra</t>
  </si>
  <si>
    <t>assentamento de guia (meio fio) confeccionada em concreto ou pedra de basalto, dimensões de referencia  100 x 15 x 20 cm</t>
  </si>
  <si>
    <t>administração local obfra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</si>
</sst>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4</v>
      </c>
      <c r="C2" s="188"/>
      <c r="D2" s="76" t="s">
        <v>162</v>
      </c>
      <c r="E2" s="112">
        <v>1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89" t="s">
        <v>3971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3972</v>
      </c>
      <c r="C4" s="191"/>
      <c r="D4" s="191"/>
      <c r="E4" s="192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170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16214.86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3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topLeftCell="A4" workbookViewId="0">
      <selection activeCell="F16" sqref="F1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7.7109375" style="65" customWidth="1"/>
    <col min="5" max="5" width="9.7109375" style="181" customWidth="1"/>
    <col min="6" max="6" width="14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" style="68" customWidth="1"/>
    <col min="12" max="12" width="9.42578125" style="149" customWidth="1"/>
    <col min="13" max="13" width="14.42578125" style="150" customWidth="1"/>
    <col min="14" max="14" width="15.85546875" style="70" customWidth="1"/>
    <col min="15" max="15" width="16.42578125" style="67" customWidth="1"/>
    <col min="16" max="16" width="7.140625" style="67" customWidth="1"/>
    <col min="17" max="17" width="31.7109375" style="67" customWidth="1"/>
    <col min="18" max="18" width="27.85546875" style="65" customWidth="1"/>
    <col min="19" max="19" width="9.5703125" style="65" customWidth="1"/>
    <col min="20" max="16384" width="9.140625" style="65"/>
  </cols>
  <sheetData>
    <row r="1" spans="1:18" s="40" customFormat="1" ht="16.5" thickBot="1" x14ac:dyDescent="0.3">
      <c r="A1" s="195" t="s">
        <v>3676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8" t="str">
        <f>IF(Identificação!B2=0,"",Identificação!B2)</f>
        <v>Convite</v>
      </c>
      <c r="D2" s="198"/>
      <c r="E2" s="198"/>
      <c r="F2" s="198"/>
      <c r="G2" s="198"/>
      <c r="H2" s="43" t="s">
        <v>151</v>
      </c>
      <c r="I2" s="44">
        <f>IF(Identificação!E2=0,"",Identificação!E2)</f>
        <v>1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4" t="s">
        <v>153</v>
      </c>
      <c r="B3" s="205"/>
      <c r="C3" s="206" t="str">
        <f>IF(Identificação!B3=0,"",Identificação!B3)</f>
        <v>pavimentação em blocos de concreto intertravados e colocação de meio fio na travessa de acesso - Lajeado Bonito</v>
      </c>
      <c r="D3" s="206"/>
      <c r="E3" s="206"/>
      <c r="F3" s="206"/>
      <c r="G3" s="206"/>
      <c r="H3" s="206"/>
      <c r="I3" s="206"/>
      <c r="J3" s="206"/>
      <c r="K3" s="207"/>
      <c r="L3" s="144"/>
      <c r="M3" s="144"/>
    </row>
    <row r="4" spans="1:18" s="45" customFormat="1" ht="15.75" thickBot="1" x14ac:dyDescent="0.3">
      <c r="A4" s="46" t="s">
        <v>176</v>
      </c>
      <c r="B4" s="47"/>
      <c r="C4" s="200" t="str">
        <f>IF(Identificação!B4=0,"",Identificação!B4)</f>
        <v>prefeitura de cotipora</v>
      </c>
      <c r="D4" s="200"/>
      <c r="E4" s="200"/>
      <c r="F4" s="200"/>
      <c r="G4" s="200"/>
      <c r="H4" s="200"/>
      <c r="I4" s="20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0" t="str">
        <f>IF(Identificação!B5=0,"",Identificação!B5)</f>
        <v>Obras e Serviços de Engenharia</v>
      </c>
      <c r="D5" s="200"/>
      <c r="E5" s="200"/>
      <c r="F5" s="200"/>
      <c r="G5" s="20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2">
        <f>SUMIFS(K12:K39953,B12:B39953,"&gt;0",K12:K39953,"&lt;&gt;0")</f>
        <v>16214.86</v>
      </c>
      <c r="D6" s="202"/>
      <c r="E6" s="202"/>
      <c r="F6" s="202"/>
      <c r="G6" s="20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5" t="s">
        <v>3762</v>
      </c>
      <c r="B10" s="215" t="s">
        <v>3760</v>
      </c>
      <c r="C10" s="215" t="s">
        <v>3761</v>
      </c>
      <c r="D10" s="217" t="s">
        <v>3675</v>
      </c>
      <c r="E10" s="219" t="s">
        <v>168</v>
      </c>
      <c r="F10" s="221" t="s">
        <v>3674</v>
      </c>
      <c r="G10" s="217" t="s">
        <v>156</v>
      </c>
      <c r="H10" s="212" t="s">
        <v>165</v>
      </c>
      <c r="I10" s="213"/>
      <c r="J10" s="213"/>
      <c r="K10" s="213"/>
      <c r="L10" s="213"/>
      <c r="M10" s="214"/>
      <c r="N10" s="208" t="s">
        <v>177</v>
      </c>
      <c r="O10" s="209"/>
      <c r="P10" s="210" t="s">
        <v>178</v>
      </c>
      <c r="Q10" s="211"/>
      <c r="R10" s="199" t="s">
        <v>3678</v>
      </c>
    </row>
    <row r="11" spans="1:18" s="40" customFormat="1" ht="45" x14ac:dyDescent="0.25">
      <c r="A11" s="216"/>
      <c r="B11" s="216"/>
      <c r="C11" s="216"/>
      <c r="D11" s="218"/>
      <c r="E11" s="220"/>
      <c r="F11" s="222"/>
      <c r="G11" s="21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9"/>
    </row>
    <row r="12" spans="1:18" ht="45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 t="s">
        <v>3778</v>
      </c>
      <c r="E12" s="180">
        <v>92405</v>
      </c>
      <c r="F12" s="107">
        <v>44845</v>
      </c>
      <c r="G12" s="66" t="s">
        <v>3974</v>
      </c>
      <c r="H12" s="174">
        <v>589.54</v>
      </c>
      <c r="I12" s="166" t="s">
        <v>3696</v>
      </c>
      <c r="J12" s="174">
        <v>15.83</v>
      </c>
      <c r="K12" s="86">
        <f>IFERROR(IF(H12*J12&lt;&gt;0,ROUND(ROUND(H12,4)*ROUND(J12,4),2),""),"")</f>
        <v>9332.42</v>
      </c>
      <c r="L12" s="148">
        <v>0.24229999999999999</v>
      </c>
      <c r="M12" s="148">
        <v>1.1238999999999999</v>
      </c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 t="s">
        <v>3778</v>
      </c>
      <c r="E13" s="180">
        <v>94273</v>
      </c>
      <c r="F13" s="107">
        <v>44845</v>
      </c>
      <c r="G13" s="66" t="s">
        <v>3975</v>
      </c>
      <c r="H13" s="174">
        <v>240.15</v>
      </c>
      <c r="I13" s="166" t="s">
        <v>3695</v>
      </c>
      <c r="J13" s="174">
        <v>19.22</v>
      </c>
      <c r="K13" s="167">
        <f>IFERROR(IF(H13*J13&lt;&gt;0,ROUND(ROUND(H13,4)*ROUND(J13,4),2),""),"")</f>
        <v>4615.68</v>
      </c>
      <c r="L13" s="148">
        <v>0.24229999999999999</v>
      </c>
      <c r="M13" s="148">
        <v>1.1238999999999999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 t="s">
        <v>3802</v>
      </c>
      <c r="E14" s="180">
        <v>1</v>
      </c>
      <c r="F14" s="107">
        <v>44845</v>
      </c>
      <c r="G14" s="66" t="s">
        <v>3976</v>
      </c>
      <c r="H14" s="174">
        <v>1</v>
      </c>
      <c r="I14" s="166" t="s">
        <v>3702</v>
      </c>
      <c r="J14" s="174">
        <v>2266.7600000000002</v>
      </c>
      <c r="K14" s="156">
        <f>IFERROR(IF(H14*J14&lt;&gt;0,ROUND(ROUND(H14,4)*ROUND(J14,4),2),""),"")</f>
        <v>2266.7600000000002</v>
      </c>
      <c r="L14" s="148">
        <v>0.24229999999999999</v>
      </c>
      <c r="M14" s="148">
        <v>1.1238999999999999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 t="str">
        <f>IF(AND(G15&lt;&gt;"",H15&gt;0,I15&lt;&gt;"",J15&lt;&gt;0,K15&lt;&gt;0),COUNT($B$11:B14)+1,"")</f>
        <v/>
      </c>
      <c r="C15" s="72"/>
      <c r="D15" s="141"/>
      <c r="E15" s="180"/>
      <c r="F15" s="107"/>
      <c r="G15" s="66"/>
      <c r="H15" s="174"/>
      <c r="I15" s="166"/>
      <c r="J15" s="174"/>
      <c r="K15" s="156" t="str">
        <f t="shared" ref="K15:K78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 t="str">
        <f>IF(AND(G16&lt;&gt;"",H16&gt;0,I16&lt;&gt;"",J16&lt;&gt;0,K16&lt;&gt;0),COUNT($B$11:B15)+1,"")</f>
        <v/>
      </c>
      <c r="C16" s="72"/>
      <c r="D16" s="141"/>
      <c r="E16" s="180"/>
      <c r="F16" s="107"/>
      <c r="G16" s="66"/>
      <c r="H16" s="174"/>
      <c r="I16" s="166"/>
      <c r="J16" s="174"/>
      <c r="K16" s="156" t="str">
        <f t="shared" si="0"/>
        <v/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/>
      <c r="D17" s="141"/>
      <c r="E17" s="180"/>
      <c r="F17" s="107"/>
      <c r="G17" s="66"/>
      <c r="H17" s="174"/>
      <c r="I17" s="166"/>
      <c r="J17" s="174"/>
      <c r="K17" s="156" t="str">
        <f t="shared" si="0"/>
        <v/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 t="str">
        <f>IF(AND(G18&lt;&gt;"",H18&gt;0,I18&lt;&gt;"",J18&lt;&gt;0,K18&lt;&gt;0),COUNT($B$11:B17)+1,"")</f>
        <v/>
      </c>
      <c r="C18" s="72"/>
      <c r="D18" s="141"/>
      <c r="E18" s="180"/>
      <c r="F18" s="107"/>
      <c r="G18" s="66"/>
      <c r="H18" s="174"/>
      <c r="I18" s="166"/>
      <c r="J18" s="174"/>
      <c r="K18" s="156" t="str">
        <f t="shared" si="0"/>
        <v/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 t="str">
        <f>IF(AND(G19&lt;&gt;"",H19&gt;0,I19&lt;&gt;"",J19&lt;&gt;0,K19&lt;&gt;0),COUNT($B$11:B18)+1,"")</f>
        <v/>
      </c>
      <c r="C19" s="72"/>
      <c r="D19" s="141"/>
      <c r="E19" s="180"/>
      <c r="F19" s="107"/>
      <c r="G19" s="66"/>
      <c r="H19" s="174"/>
      <c r="I19" s="166"/>
      <c r="J19" s="174"/>
      <c r="K19" s="156" t="str">
        <f t="shared" si="0"/>
        <v/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180"/>
      <c r="F20" s="107"/>
      <c r="G20" s="66"/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 t="str">
        <f>IF(AND(G21&lt;&gt;"",H21&gt;0,I21&lt;&gt;"",J21&lt;&gt;0,K21&lt;&gt;0),COUNT($B$11:B20)+1,"")</f>
        <v/>
      </c>
      <c r="C21" s="72"/>
      <c r="D21" s="141"/>
      <c r="E21" s="180"/>
      <c r="F21" s="107"/>
      <c r="G21" s="66"/>
      <c r="H21" s="174"/>
      <c r="I21" s="166"/>
      <c r="J21" s="174"/>
      <c r="K21" s="156" t="str">
        <f t="shared" si="0"/>
        <v/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Convite</v>
      </c>
      <c r="D2" s="238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pavimentação em blocos de concreto intertravados e colocação de meio fio na travessa de acesso - Lajeado Bonito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Obras e Serviços de Engenharia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0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execução de pavimento em piso intertravado, com bloco de concreto espessura 8 cm, somente mão de obra</v>
      </c>
      <c r="E12" s="176">
        <f>IF('Orçamento-base'!H12&gt;0,'Orçamento-base'!H12,"")</f>
        <v>589.54</v>
      </c>
      <c r="F12" s="86" t="str">
        <f>IF('Orçamento-base'!I12&gt;0,'Orçamento-base'!I12,"")</f>
        <v>m2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assentamento de guia (meio fio) confeccionada em concreto ou pedra de basalto, dimensões de referencia  100 x 15 x 20 cm</v>
      </c>
      <c r="E13" s="176">
        <f>IF('Orçamento-base'!H13&gt;0,'Orçamento-base'!H13,"")</f>
        <v>240.15</v>
      </c>
      <c r="F13" s="86" t="str">
        <f>IF('Orçamento-base'!I13&gt;0,'Orçamento-base'!I13,"")</f>
        <v>m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2023-02-01T12:41:19Z</dcterms:modified>
</cp:coreProperties>
</file>