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1-23 pavimentação acesso ao campo JUvenil\LICITAÇÃO Eng\"/>
    </mc:Choice>
  </mc:AlternateContent>
  <bookViews>
    <workbookView xWindow="0" yWindow="0" windowWidth="20490" windowHeight="7320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K14" i="3" l="1"/>
  <c r="O14" i="3"/>
  <c r="Q14" i="3"/>
  <c r="K17" i="3"/>
  <c r="K15" i="3" l="1"/>
  <c r="K16" i="3"/>
  <c r="K18" i="3"/>
  <c r="K19" i="3"/>
  <c r="B19" i="3" s="1"/>
  <c r="B19" i="6" s="1"/>
  <c r="K20" i="3"/>
  <c r="B20" i="3" s="1"/>
  <c r="B20" i="6" s="1"/>
  <c r="K21" i="3"/>
  <c r="B21" i="3" s="1"/>
  <c r="B21" i="6" s="1"/>
  <c r="K22" i="3"/>
  <c r="B22" i="3" s="1"/>
  <c r="B22" i="6" s="1"/>
  <c r="K23" i="3"/>
  <c r="B23" i="3" s="1"/>
  <c r="B23" i="6" s="1"/>
  <c r="K24" i="3"/>
  <c r="B24" i="3" s="1"/>
  <c r="B24" i="6" s="1"/>
  <c r="K25" i="3"/>
  <c r="B25" i="3" s="1"/>
  <c r="B25" i="6" s="1"/>
  <c r="K26" i="3"/>
  <c r="B26" i="3" s="1"/>
  <c r="B26" i="6" s="1"/>
  <c r="K27" i="3"/>
  <c r="B27" i="3" s="1"/>
  <c r="B27" i="6" s="1"/>
  <c r="K28" i="3"/>
  <c r="B28" i="3" s="1"/>
  <c r="B28" i="6" s="1"/>
  <c r="K29" i="3"/>
  <c r="B29" i="3" s="1"/>
  <c r="B29" i="6" s="1"/>
  <c r="K30" i="3"/>
  <c r="B30" i="3" s="1"/>
  <c r="B30" i="6" s="1"/>
  <c r="K31" i="3"/>
  <c r="B31" i="3" s="1"/>
  <c r="B31" i="6" s="1"/>
  <c r="K32" i="3"/>
  <c r="B32" i="3" s="1"/>
  <c r="B32" i="6" s="1"/>
  <c r="K33" i="3"/>
  <c r="B33" i="3" s="1"/>
  <c r="B33" i="6" s="1"/>
  <c r="K34" i="3"/>
  <c r="B34" i="3" s="1"/>
  <c r="B34" i="6" s="1"/>
  <c r="K35" i="3"/>
  <c r="B35" i="3" s="1"/>
  <c r="B35" i="6" s="1"/>
  <c r="K36" i="3"/>
  <c r="B36" i="3" s="1"/>
  <c r="B36" i="6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B14" i="6" s="1"/>
  <c r="K12" i="3"/>
  <c r="B12" i="3" s="1"/>
  <c r="B15" i="3" l="1"/>
  <c r="B15" i="6" s="1"/>
  <c r="E12" i="6"/>
  <c r="H12" i="6" s="1"/>
  <c r="B16" i="3" l="1"/>
  <c r="B16" i="6" s="1"/>
  <c r="B17" i="3"/>
  <c r="C5" i="6"/>
  <c r="C3" i="6"/>
  <c r="H2" i="6"/>
  <c r="F2" i="6"/>
  <c r="C2" i="6"/>
  <c r="K4" i="3"/>
  <c r="K2" i="3"/>
  <c r="C3" i="3"/>
  <c r="C4" i="3"/>
  <c r="C5" i="3"/>
  <c r="I2" i="3"/>
  <c r="C2" i="3"/>
  <c r="B18" i="3" l="1"/>
  <c r="B18" i="6" s="1"/>
  <c r="B17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<sst xmlns="http://schemas.openxmlformats.org/spreadsheetml/2006/main" count="15104" uniqueCount="3990">
  <si>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</si>
  <si>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</si>
  <si>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</si>
  <si>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</si>
  <si>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</si>
  <si>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</si>
  <si>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</si>
  <si>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</si>
  <si>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</si>
  <si>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</si>
  <si>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</si>
  <si>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</si>
  <si>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</si>
  <si>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</si>
  <si>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</si>
  <si>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</si>
  <si>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</si>
  <si>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</si>
  <si>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</si>
  <si>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</si>
  <si>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</si>
  <si>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</si>
  <si>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</si>
  <si>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</si>
  <si>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</si>
  <si>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</si>
  <si>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</si>
  <si>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</si>
  <si>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</si>
  <si>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</si>
  <si>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</si>
  <si>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</si>
  <si>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</si>
  <si>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</si>
  <si>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</si>
  <si>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</si>
  <si>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</si>
  <si>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</si>
  <si>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</si>
  <si>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</si>
  <si>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</si>
  <si>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</si>
  <si>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</si>
  <si>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</si>
  <si>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</si>
  <si>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</si>
  <si>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</si>
  <si>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</si>
  <si>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</si>
  <si>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</si>
  <si>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</si>
  <si>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</si>
  <si>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</si>
  <si>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</si>
  <si>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</si>
  <si>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</si>
  <si>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</si>
  <si>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</si>
  <si>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</si>
  <si>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</si>
  <si>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</si>
  <si>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</si>
  <si>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</si>
  <si>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</si>
  <si>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</si>
  <si>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</si>
  <si>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</si>
  <si>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</si>
  <si>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</si>
  <si>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</si>
  <si>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</si>
  <si>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</si>
  <si>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</si>
  <si>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</si>
  <si>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</si>
  <si>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</si>
  <si>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</si>
  <si>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</si>
  <si>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</si>
  <si>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</si>
  <si>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</si>
  <si>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</si>
  <si>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</si>
  <si>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</si>
  <si>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</si>
  <si>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</si>
  <si>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</si>
  <si>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</si>
  <si>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</si>
  <si>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</si>
  <si>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</si>
  <si>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</si>
  <si>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</si>
  <si>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</si>
  <si>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</si>
  <si>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</si>
  <si>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</si>
  <si>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</si>
  <si>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</si>
  <si>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</si>
  <si>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</si>
  <si>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</si>
  <si>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</si>
  <si>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</si>
  <si>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</si>
  <si>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</si>
  <si>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</si>
  <si>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</si>
  <si>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</si>
  <si>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</si>
  <si>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</si>
  <si>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</si>
  <si>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</si>
  <si>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</si>
  <si>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</si>
  <si>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</si>
  <si>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</si>
  <si>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</si>
  <si>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</si>
  <si>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</si>
  <si>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</si>
  <si>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</si>
  <si>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</si>
  <si>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</si>
  <si>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</si>
  <si>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</si>
  <si>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</si>
  <si>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</si>
  <si>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</si>
  <si>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</si>
  <si>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</si>
  <si>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</si>
  <si>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</si>
  <si>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</si>
  <si>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</si>
  <si>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</si>
  <si>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</si>
  <si>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</si>
  <si>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</si>
  <si>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</si>
  <si>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</si>
  <si>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</si>
  <si>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</si>
  <si>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</si>
  <si>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</si>
  <si>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</si>
  <si>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</si>
  <si>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</si>
  <si>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</si>
  <si>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</si>
  <si>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</si>
  <si>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</si>
  <si>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</si>
  <si>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</si>
  <si>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</si>
  <si>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</si>
  <si>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</si>
  <si>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</si>
  <si>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</si>
  <si>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</si>
  <si>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</si>
  <si>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</si>
  <si>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</si>
  <si>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</si>
  <si>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</si>
  <si>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</si>
  <si>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</si>
  <si>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</si>
  <si>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</si>
  <si>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</si>
  <si>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</si>
  <si>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</si>
  <si>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</si>
  <si>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</si>
  <si>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</si>
  <si>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</si>
  <si>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</si>
  <si>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</si>
  <si>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</si>
  <si>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</si>
  <si>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</si>
  <si>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</si>
  <si>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</si>
  <si>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</si>
  <si>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</si>
  <si>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</si>
  <si>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</si>
  <si>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</si>
  <si>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</si>
  <si>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</si>
  <si>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</si>
  <si>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</si>
  <si>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</si>
  <si>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</si>
  <si>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</si>
  <si>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</si>
  <si>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</si>
  <si>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</si>
  <si>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</si>
  <si>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</si>
  <si>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</si>
  <si>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</si>
  <si>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</si>
  <si>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</si>
  <si>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</si>
  <si>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</si>
  <si>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</si>
  <si>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</si>
  <si>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</si>
  <si>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</si>
  <si>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</si>
  <si>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</si>
  <si>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</si>
  <si>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</si>
  <si>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</si>
  <si>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</si>
  <si>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</si>
  <si>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</si>
  <si>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</si>
  <si>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</si>
  <si>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</si>
  <si>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</si>
  <si>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</si>
  <si>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</si>
  <si>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</si>
  <si>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</si>
  <si>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</si>
  <si>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</si>
  <si>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</si>
  <si>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</si>
  <si>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</si>
  <si>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</si>
  <si>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</si>
  <si>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</si>
  <si>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</si>
  <si>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</si>
  <si>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</si>
  <si>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</si>
  <si>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</si>
  <si>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</si>
  <si>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</si>
  <si>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</si>
  <si>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</si>
  <si>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</si>
  <si>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</si>
  <si>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</si>
  <si>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</si>
  <si>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</si>
  <si>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</si>
  <si>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</si>
  <si>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</si>
  <si>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</si>
  <si>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</si>
  <si>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</si>
  <si>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</si>
  <si>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</si>
  <si>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</si>
  <si>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</si>
  <si>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</si>
  <si>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</si>
  <si>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</si>
  <si>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</si>
  <si>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</si>
  <si>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</si>
  <si>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</si>
  <si>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</si>
  <si>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</si>
  <si>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</si>
  <si>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</si>
  <si>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</si>
  <si>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</si>
  <si>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</si>
  <si>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</si>
  <si>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</si>
  <si>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</si>
  <si>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</si>
  <si>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</si>
  <si>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</si>
  <si>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</si>
  <si>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</si>
  <si>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</si>
  <si>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</si>
  <si>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</si>
  <si>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</si>
  <si>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</si>
  <si>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</si>
  <si>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</si>
  <si>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</si>
  <si>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</si>
  <si>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</si>
  <si>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</si>
  <si>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</si>
  <si>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</si>
  <si>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</si>
  <si>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</si>
  <si>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</si>
  <si>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</si>
  <si>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</si>
  <si>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</si>
  <si>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</si>
  <si>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</si>
  <si>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</si>
  <si>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</si>
  <si>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</si>
  <si>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</si>
  <si>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</si>
  <si>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</si>
  <si>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</si>
  <si>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</si>
  <si>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</si>
  <si>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</si>
  <si>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</si>
  <si>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</si>
  <si>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</si>
  <si>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</si>
  <si>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</si>
  <si>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</si>
  <si>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</si>
  <si>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</si>
  <si>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</si>
  <si>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</si>
  <si>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</si>
  <si>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</si>
  <si>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</si>
  <si>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</si>
  <si>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</si>
  <si>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</si>
  <si>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</si>
  <si>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</si>
  <si>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</si>
  <si>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</si>
  <si>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</si>
  <si>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</si>
  <si>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</si>
  <si>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</si>
  <si>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</si>
  <si>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</si>
  <si>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</si>
  <si>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</si>
  <si>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</si>
  <si>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</si>
  <si>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</si>
  <si>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</si>
  <si>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</si>
  <si>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</si>
  <si>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</si>
  <si>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</si>
  <si>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</si>
  <si>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</si>
  <si>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</si>
  <si>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</si>
  <si>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</si>
  <si>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</si>
  <si>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</si>
  <si>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</si>
  <si>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</si>
  <si>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</si>
  <si>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</si>
  <si>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</si>
  <si>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</si>
  <si>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</si>
  <si>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</si>
  <si>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</si>
  <si>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</si>
  <si>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</si>
  <si>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</si>
  <si>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</si>
  <si>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</si>
  <si>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</si>
  <si>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</si>
  <si>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</si>
  <si>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</si>
  <si>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</si>
  <si>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</si>
  <si>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</si>
  <si>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</si>
  <si>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</si>
  <si>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</si>
  <si>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</si>
  <si>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</si>
  <si>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</si>
  <si>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</si>
  <si>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</si>
  <si>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</si>
  <si>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</si>
  <si>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</si>
  <si>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</si>
  <si>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</si>
  <si>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</si>
  <si>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</si>
  <si>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</si>
  <si>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</si>
  <si>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</si>
  <si>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</si>
  <si>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</si>
  <si>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</si>
  <si>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</si>
  <si>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</si>
  <si>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</si>
  <si>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</si>
  <si>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</si>
  <si>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</si>
  <si>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</si>
  <si>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</si>
  <si>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</si>
  <si>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</si>
  <si>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</si>
  <si>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</si>
  <si>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</si>
  <si>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</si>
  <si>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</si>
  <si>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</si>
  <si>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</si>
  <si>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</si>
  <si>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</si>
  <si>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</si>
  <si>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</si>
  <si>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</si>
  <si>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</si>
  <si>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</si>
  <si>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</si>
  <si>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</si>
  <si>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</si>
  <si>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</si>
  <si>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</si>
  <si>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</si>
  <si>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</si>
  <si>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</si>
  <si>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</si>
  <si>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</si>
  <si>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</si>
  <si>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</si>
  <si>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</si>
  <si>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</si>
  <si>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</si>
  <si>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</si>
  <si>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</si>
  <si>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</si>
  <si>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</si>
  <si>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</si>
  <si>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</si>
  <si>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</si>
  <si>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</si>
  <si>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</si>
  <si>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</si>
  <si>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</si>
  <si>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</si>
  <si>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</si>
  <si>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</si>
  <si>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</si>
  <si>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</si>
  <si>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</si>
  <si>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</si>
  <si>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</si>
  <si>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</si>
  <si>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</si>
  <si>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</si>
  <si>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</si>
  <si>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</si>
  <si>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</si>
  <si>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</si>
  <si>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</si>
  <si>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</si>
  <si>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</si>
  <si>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</si>
  <si>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</si>
  <si>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</si>
  <si>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</si>
  <si>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</si>
  <si>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</si>
  <si>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</si>
  <si>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</si>
  <si>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</si>
  <si>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</si>
  <si>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</si>
  <si>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</si>
  <si>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</si>
  <si>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</si>
  <si>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</si>
  <si>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</si>
  <si>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</si>
  <si>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</si>
  <si>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</si>
  <si>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</si>
  <si>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</si>
  <si>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</si>
  <si>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</si>
  <si>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</si>
  <si>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</si>
  <si>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</si>
  <si>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</si>
  <si>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</si>
  <si>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</si>
  <si>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</si>
  <si>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</si>
  <si>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</si>
  <si>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</si>
  <si>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</si>
  <si>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</si>
  <si>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</si>
  <si>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</si>
  <si>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</si>
  <si>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</si>
  <si>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</si>
  <si>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</si>
  <si>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</si>
  <si>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</si>
  <si>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</si>
  <si>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</si>
  <si>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</si>
  <si>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</si>
  <si>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</si>
  <si>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</si>
  <si>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</si>
  <si>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</si>
  <si>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</si>
  <si>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</si>
  <si>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</si>
  <si>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</si>
  <si>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</si>
  <si>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</si>
  <si>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</si>
  <si>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</si>
  <si>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</si>
  <si>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</si>
  <si>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</si>
  <si>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</si>
  <si>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</si>
  <si>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</si>
  <si>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</si>
  <si>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</si>
  <si>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</si>
  <si>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</si>
  <si>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</si>
  <si>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</si>
  <si>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</si>
  <si>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</si>
  <si>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</si>
  <si>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</si>
  <si>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</si>
  <si>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</si>
  <si>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</si>
  <si>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</si>
  <si>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</si>
  <si>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</si>
  <si>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</si>
  <si>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</si>
  <si>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</si>
  <si>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</si>
  <si>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</si>
  <si>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</si>
  <si>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</si>
  <si>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</si>
  <si>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</si>
  <si>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</si>
  <si>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</si>
  <si>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</si>
  <si>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</si>
  <si>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</si>
  <si>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</si>
  <si>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</si>
  <si>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</si>
  <si>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</si>
  <si>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</si>
  <si>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</si>
  <si>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</si>
  <si>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</si>
  <si>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</si>
  <si>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</si>
  <si>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</si>
  <si>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</si>
  <si>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</si>
  <si>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</si>
  <si>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</si>
  <si>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</si>
  <si>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</si>
  <si>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</si>
  <si>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</si>
  <si>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</si>
  <si>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</si>
  <si>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</si>
  <si>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</si>
  <si>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</si>
  <si>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</si>
  <si>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</si>
  <si>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</si>
  <si>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</si>
  <si>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</si>
  <si>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</si>
  <si>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</si>
  <si>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</si>
  <si>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</si>
  <si>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</si>
  <si>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</si>
  <si>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</si>
  <si>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</si>
  <si>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</si>
  <si>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</si>
  <si>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</si>
  <si>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</si>
  <si>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</si>
  <si>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</si>
  <si>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</si>
  <si>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</si>
  <si>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</si>
  <si>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</si>
  <si>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</si>
  <si>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</si>
  <si>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</si>
  <si>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</si>
  <si>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</si>
  <si>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</si>
  <si>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</si>
  <si>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</si>
  <si>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</si>
  <si>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</si>
  <si>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</si>
  <si>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</si>
  <si>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</si>
  <si>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</si>
  <si>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</si>
  <si>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</si>
  <si>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</si>
  <si>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</si>
  <si>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</si>
  <si>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</si>
  <si>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</si>
  <si>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</si>
  <si>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</si>
  <si>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</si>
  <si>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</si>
  <si>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</si>
  <si>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</si>
  <si>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</si>
  <si>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</si>
  <si>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</si>
  <si>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</si>
  <si>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</si>
  <si>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</si>
  <si>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</si>
  <si>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</si>
  <si>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</si>
  <si>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</si>
  <si>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</si>
  <si>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</si>
  <si>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</si>
  <si>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</si>
  <si>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</si>
  <si>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</si>
  <si>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</si>
  <si>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</si>
  <si>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</si>
  <si>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</si>
  <si>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</si>
  <si>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</si>
  <si>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</si>
  <si>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</si>
  <si>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</si>
  <si>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</si>
  <si>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</si>
  <si>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</si>
  <si>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</si>
  <si>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</si>
  <si>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</si>
  <si>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</si>
  <si>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</si>
  <si>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</si>
  <si>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</si>
  <si>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</si>
  <si>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</si>
  <si>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</si>
  <si>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</si>
  <si>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</si>
  <si>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</si>
  <si>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</si>
  <si>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</si>
  <si>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</si>
  <si>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</si>
  <si>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</si>
  <si>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</si>
  <si>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</si>
  <si>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</si>
  <si>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</si>
  <si>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</si>
  <si>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</si>
  <si>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</si>
  <si>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</si>
  <si>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</si>
  <si>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</si>
  <si>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</si>
  <si>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</si>
  <si>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</si>
  <si>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</si>
  <si>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</si>
  <si>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</si>
  <si>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</si>
  <si>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</si>
  <si>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</si>
  <si>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</si>
  <si>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</si>
  <si>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</si>
  <si>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</si>
  <si>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</si>
  <si>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</si>
  <si>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</si>
  <si>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</si>
  <si>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</si>
  <si>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</si>
  <si>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</si>
  <si>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</si>
  <si>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</si>
  <si>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</si>
  <si>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</si>
  <si>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</si>
  <si>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</si>
  <si>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</si>
  <si>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</si>
  <si>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</si>
  <si>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</si>
  <si>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</si>
  <si>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</si>
  <si>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</si>
  <si>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</si>
  <si>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</si>
  <si>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</si>
  <si>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</si>
  <si>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</si>
  <si>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</si>
  <si>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</si>
  <si>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</si>
  <si>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</si>
  <si>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</si>
  <si>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</si>
  <si>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</si>
  <si>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</si>
  <si>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</si>
  <si>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</si>
  <si>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</si>
  <si>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</si>
  <si>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</si>
  <si>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</si>
  <si>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</si>
  <si>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</si>
  <si>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</si>
  <si>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</si>
  <si>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</si>
  <si>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</si>
  <si>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</si>
  <si>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</si>
  <si>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</si>
  <si>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</si>
  <si>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</si>
  <si>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</si>
  <si>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</si>
  <si>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</si>
  <si>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</si>
  <si>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</si>
  <si>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</si>
  <si>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</si>
  <si>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</si>
  <si>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</si>
  <si>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</si>
  <si>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</si>
  <si>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</si>
  <si>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</si>
  <si>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</si>
  <si>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</si>
  <si>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</si>
  <si>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</si>
  <si>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</si>
  <si>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</si>
  <si>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</si>
  <si>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</si>
  <si>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</si>
  <si>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</si>
  <si>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</si>
  <si>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</si>
  <si>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</si>
  <si>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</si>
  <si>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</si>
  <si>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</si>
  <si>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</si>
  <si>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</si>
  <si>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</si>
  <si>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</si>
  <si>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</si>
  <si>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</si>
  <si>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</si>
  <si>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</si>
  <si>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</si>
  <si>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</si>
  <si>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</si>
  <si>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</si>
  <si>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</si>
  <si>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</si>
  <si>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</si>
  <si>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</si>
  <si>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</si>
  <si>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</si>
  <si>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</si>
  <si>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</si>
  <si>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</si>
  <si>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</si>
  <si>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</si>
  <si>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</si>
  <si>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</si>
  <si>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</si>
  <si>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</si>
  <si>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</si>
  <si>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</si>
  <si>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</si>
  <si>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</si>
  <si>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</si>
  <si>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</si>
  <si>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</si>
  <si>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</si>
  <si>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</si>
  <si>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</si>
  <si>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</si>
  <si>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</si>
  <si>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</si>
  <si>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</si>
  <si>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</si>
  <si>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</si>
  <si>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</si>
  <si>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</si>
  <si>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</si>
  <si>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</si>
  <si>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</si>
  <si>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</si>
  <si>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</si>
  <si>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</si>
  <si>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</si>
  <si>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</si>
  <si>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</si>
  <si>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</si>
  <si>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</si>
  <si>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</si>
  <si>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</si>
  <si>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</si>
  <si>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</si>
  <si>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</si>
  <si>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</si>
  <si>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</si>
  <si>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</si>
  <si>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</si>
  <si>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</si>
  <si>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</si>
  <si>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</si>
  <si>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</si>
  <si>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</si>
  <si>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</si>
  <si>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</si>
  <si>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</si>
  <si>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</si>
  <si>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</si>
  <si>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</si>
  <si>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</si>
  <si>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</si>
  <si>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</si>
  <si>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</si>
  <si>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</si>
  <si>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</si>
  <si>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</si>
  <si>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</si>
  <si>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</si>
  <si>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</si>
  <si>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</si>
  <si>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</si>
  <si>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</si>
  <si>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</si>
  <si>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</si>
  <si>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</si>
  <si>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</si>
  <si>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</si>
  <si>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</si>
  <si>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</si>
  <si>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</si>
  <si>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</si>
  <si>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</si>
  <si>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</si>
  <si>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</si>
  <si>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</si>
  <si>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</si>
  <si>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</si>
  <si>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</si>
  <si>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</si>
  <si>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</si>
  <si>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</si>
  <si>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</si>
  <si>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</si>
  <si>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</si>
  <si>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</si>
  <si>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</si>
  <si>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</si>
  <si>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</si>
  <si>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</si>
  <si>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</si>
  <si>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</si>
  <si>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</si>
  <si>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</si>
  <si>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</si>
  <si>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</si>
  <si>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</si>
  <si>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</si>
  <si>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</si>
  <si>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</si>
  <si>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</si>
  <si>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</si>
  <si>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</si>
  <si>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</si>
  <si>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</si>
  <si>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</si>
  <si>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</si>
  <si>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</si>
  <si>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</si>
  <si>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</si>
  <si>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</si>
  <si>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</si>
  <si>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</si>
  <si>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</si>
  <si>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</si>
  <si>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</si>
  <si>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</si>
  <si>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</si>
  <si>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</si>
  <si>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</si>
  <si>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</si>
  <si>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</si>
  <si>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</si>
  <si>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</si>
  <si>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</si>
  <si>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</si>
  <si>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</si>
  <si>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</si>
  <si>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</si>
  <si>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</si>
  <si>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</si>
  <si>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</si>
  <si>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</si>
  <si>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</si>
  <si>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</si>
  <si>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</si>
  <si>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</si>
  <si>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</si>
  <si>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</si>
  <si>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</si>
  <si>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</si>
  <si>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</si>
  <si>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</si>
  <si>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</si>
  <si>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</si>
  <si>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</si>
  <si>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</si>
  <si>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</si>
  <si>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</si>
  <si>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</si>
  <si>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</si>
  <si>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</si>
  <si>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</si>
  <si>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</si>
  <si>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</si>
  <si>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</si>
  <si>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</si>
  <si>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</si>
  <si>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</si>
  <si>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</si>
  <si>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</si>
  <si>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</si>
  <si>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</si>
  <si>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</si>
  <si>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</si>
  <si>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</si>
  <si>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</si>
  <si>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</si>
  <si>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</si>
  <si>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</si>
  <si>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</si>
  <si>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</si>
  <si>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</si>
  <si>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</si>
  <si>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</si>
  <si>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</si>
  <si>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</si>
  <si>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</si>
  <si>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</si>
  <si>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</si>
  <si>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</si>
  <si>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</si>
  <si>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</si>
  <si>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</si>
  <si>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</si>
  <si>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</si>
  <si>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</si>
  <si>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</si>
  <si>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</si>
  <si>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</si>
  <si>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</si>
  <si>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</si>
  <si>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</si>
  <si>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</si>
  <si>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</si>
  <si>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</si>
  <si>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</si>
  <si>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</si>
  <si>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</si>
  <si>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</si>
  <si>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</si>
  <si>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</si>
  <si>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</si>
  <si>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</si>
  <si>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</si>
  <si>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</si>
  <si>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</si>
  <si>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</si>
  <si>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</si>
  <si>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</si>
  <si>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</si>
  <si>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</si>
  <si>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</si>
  <si>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</si>
  <si>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</si>
  <si>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</si>
  <si>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</si>
  <si>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</si>
  <si>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</si>
  <si>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</si>
  <si>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</si>
  <si>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</si>
  <si>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</si>
  <si>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</si>
  <si>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</si>
  <si>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</si>
  <si>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</si>
  <si>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</si>
  <si>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</si>
  <si>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</si>
  <si>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</si>
  <si>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</si>
  <si>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</si>
  <si>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</si>
  <si>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</si>
  <si>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</si>
  <si>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</si>
  <si>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</si>
  <si>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</si>
  <si>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</si>
  <si>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</si>
  <si>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</si>
  <si>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</si>
  <si>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</si>
  <si>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</si>
  <si>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</si>
  <si>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</si>
  <si>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</si>
  <si>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</si>
  <si>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</si>
  <si>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</si>
  <si>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</si>
  <si>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</si>
  <si>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</si>
  <si>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</si>
  <si>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</si>
  <si>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</si>
  <si>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</si>
  <si>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</si>
  <si>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</si>
  <si>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</si>
  <si>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</si>
  <si>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</si>
  <si>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</si>
  <si>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</si>
  <si>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</si>
  <si>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</si>
  <si>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</si>
  <si>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</si>
  <si>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</si>
  <si>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</si>
  <si>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</si>
  <si>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</si>
  <si>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</si>
  <si>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</si>
  <si>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</si>
  <si>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</si>
  <si>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</si>
  <si>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</si>
  <si>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</si>
  <si>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</si>
  <si>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</si>
  <si>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</si>
  <si>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</si>
  <si>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</si>
  <si>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</si>
  <si>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</si>
  <si>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</si>
  <si>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</si>
  <si>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</si>
  <si>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</si>
  <si>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</si>
  <si>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</si>
  <si>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</si>
  <si>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</si>
  <si>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</si>
  <si>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</si>
  <si>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</si>
  <si>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</si>
  <si>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</si>
  <si>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</si>
  <si>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</si>
  <si>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</si>
  <si>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</si>
  <si>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</si>
  <si>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</si>
  <si>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</si>
  <si>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</si>
  <si>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</si>
  <si>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</si>
  <si>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</si>
  <si>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</si>
  <si>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</si>
  <si>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</si>
  <si>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</si>
  <si>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</si>
  <si>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</si>
  <si>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</si>
  <si>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</si>
  <si>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</si>
  <si>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</si>
  <si>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</si>
  <si>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</si>
  <si>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</si>
  <si>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</si>
  <si>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</si>
  <si>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</si>
  <si>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</si>
  <si>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</si>
  <si>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</si>
  <si>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</si>
  <si>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</si>
  <si>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</si>
  <si>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</si>
  <si>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</si>
  <si>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</si>
  <si>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</si>
  <si>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</si>
  <si>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</si>
  <si>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</si>
  <si>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</si>
  <si>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</si>
  <si>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</si>
  <si>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</si>
  <si>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</si>
  <si>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</si>
  <si>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</si>
  <si>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</si>
  <si>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</si>
  <si>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</si>
  <si>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</si>
  <si>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</si>
  <si>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</si>
  <si>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</si>
  <si>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</si>
  <si>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</si>
  <si>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</si>
  <si>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</si>
  <si>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</si>
  <si>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</si>
  <si>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</si>
  <si>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</si>
  <si>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</si>
  <si>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</si>
  <si>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</si>
  <si>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</si>
  <si>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</si>
  <si>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</si>
  <si>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</si>
  <si>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</si>
  <si>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</si>
  <si>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</si>
  <si>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</si>
  <si>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</si>
  <si>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</si>
  <si>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</si>
  <si>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</si>
  <si>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</si>
  <si>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</si>
  <si>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</si>
  <si>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</si>
  <si>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</si>
  <si>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</si>
  <si>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</si>
  <si>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</si>
  <si>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</si>
  <si>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</si>
  <si>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</si>
  <si>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</si>
  <si>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</si>
  <si>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</si>
  <si>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</si>
  <si>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</si>
  <si>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</si>
  <si>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</si>
  <si>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</si>
  <si>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</si>
  <si>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</si>
  <si>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</si>
  <si>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</si>
  <si>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</si>
  <si>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</si>
  <si>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</si>
  <si>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</si>
  <si>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</si>
  <si>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</si>
  <si>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</si>
  <si>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</si>
  <si>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</si>
  <si>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</si>
  <si>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</si>
  <si>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</si>
  <si>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</si>
  <si>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</si>
  <si>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</si>
  <si>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</si>
  <si>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</si>
  <si>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</si>
  <si>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</si>
  <si>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</si>
  <si>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</si>
  <si>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</si>
  <si>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</si>
  <si>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</si>
  <si>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</si>
  <si>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</si>
  <si>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</si>
  <si>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</si>
  <si>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</si>
  <si>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</si>
  <si>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</si>
  <si>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</si>
  <si>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</si>
  <si>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</si>
  <si>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</si>
  <si>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</si>
  <si>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</si>
  <si>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</si>
  <si>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</si>
  <si>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</si>
  <si>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</si>
  <si>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</si>
  <si>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</si>
  <si>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</si>
  <si>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</si>
  <si>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</si>
  <si>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</si>
  <si>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</si>
  <si>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</si>
  <si>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</si>
  <si>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</si>
  <si>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</si>
  <si>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</si>
  <si>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</si>
  <si>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</si>
  <si>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</si>
  <si>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</si>
  <si>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</si>
  <si>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</si>
  <si>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</si>
  <si>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</si>
  <si>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</si>
  <si>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</si>
  <si>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</si>
  <si>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</si>
  <si>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</si>
  <si>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</si>
  <si>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</si>
  <si>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</si>
  <si>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</si>
  <si>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</si>
  <si>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</si>
  <si>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</si>
  <si>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</si>
  <si>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</si>
  <si>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</si>
  <si>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</si>
  <si>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</si>
  <si>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</si>
  <si>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</si>
  <si>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</si>
  <si>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</si>
  <si>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</si>
  <si>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</si>
  <si>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</si>
  <si>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</si>
  <si>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</si>
  <si>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</si>
  <si>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</si>
  <si>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</si>
  <si>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</si>
  <si>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</si>
  <si>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</si>
  <si>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</si>
  <si>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</si>
  <si>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</si>
  <si>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</si>
  <si>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</si>
  <si>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</si>
  <si>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</si>
  <si>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</si>
  <si>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</si>
  <si>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</si>
  <si>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</si>
  <si>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</si>
  <si>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</si>
  <si>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</si>
  <si>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</si>
  <si>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</si>
  <si>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</si>
  <si>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</si>
  <si>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</si>
  <si>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</si>
  <si>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</si>
  <si>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</si>
  <si>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</si>
  <si>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</si>
  <si>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</si>
  <si>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</si>
  <si>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</si>
  <si>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</si>
  <si>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</si>
  <si>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</si>
  <si>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</si>
  <si>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</si>
  <si>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</si>
  <si>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</si>
  <si>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</si>
  <si>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</si>
  <si>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</si>
  <si>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</si>
  <si>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</si>
  <si>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</si>
  <si>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</si>
  <si>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</si>
  <si>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</si>
  <si>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</si>
  <si>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</si>
  <si>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</si>
  <si>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</si>
  <si>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</si>
  <si>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</si>
  <si>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</si>
  <si>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</si>
  <si>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</si>
  <si>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</si>
  <si>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</si>
  <si>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</si>
  <si>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</si>
  <si>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</si>
  <si>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</si>
  <si>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</si>
  <si>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</si>
  <si>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</si>
  <si>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</si>
  <si>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</si>
  <si>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</si>
  <si>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</si>
  <si>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</si>
  <si>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</si>
  <si>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</si>
  <si>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</si>
  <si>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</si>
  <si>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</si>
  <si>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</si>
  <si>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</si>
  <si>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</si>
  <si>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</si>
  <si>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</si>
  <si>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</si>
  <si>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</si>
  <si>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</si>
  <si>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</si>
  <si>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</si>
  <si>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</si>
  <si>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</si>
  <si>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</si>
  <si>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</si>
  <si>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</si>
  <si>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</si>
  <si>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</si>
  <si>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</si>
  <si>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</si>
  <si>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</si>
  <si>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</si>
  <si>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</si>
  <si>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</si>
  <si>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</si>
  <si>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</si>
  <si>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</si>
  <si>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</si>
  <si>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</si>
  <si>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</si>
  <si>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</si>
  <si>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</si>
  <si>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</si>
  <si>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</si>
  <si>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</si>
  <si>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</si>
  <si>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</si>
  <si>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</si>
  <si>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</si>
  <si>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</si>
  <si>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</si>
  <si>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</si>
  <si>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</si>
  <si>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</si>
  <si>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</si>
  <si>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</si>
  <si>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</si>
  <si>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</si>
  <si>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</si>
  <si>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</si>
  <si>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</si>
  <si>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</si>
  <si>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</si>
  <si>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</si>
  <si>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</si>
  <si>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</si>
  <si>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</si>
  <si>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</si>
  <si>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</si>
  <si>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</si>
  <si>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</si>
  <si>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</si>
  <si>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</si>
  <si>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</si>
  <si>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</si>
  <si>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</si>
  <si>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</si>
  <si>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</si>
  <si>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</si>
  <si>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</si>
  <si>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</si>
  <si>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</si>
  <si>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</si>
  <si>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</si>
  <si>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</si>
  <si>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</si>
  <si>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</si>
  <si>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</si>
  <si>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</si>
  <si>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</si>
  <si>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</si>
  <si>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</si>
  <si>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</si>
  <si>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</si>
  <si>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</si>
  <si>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</si>
  <si>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</si>
  <si>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</si>
  <si>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</si>
  <si>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</si>
  <si>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</si>
  <si>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</si>
  <si>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</si>
  <si>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</si>
  <si>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</si>
  <si>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</si>
  <si>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</si>
  <si>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</si>
  <si>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</si>
  <si>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</si>
  <si>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</si>
  <si>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</si>
  <si>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</si>
  <si>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</si>
  <si>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</si>
  <si>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</si>
  <si>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</si>
  <si>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</si>
  <si>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</si>
  <si>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</si>
  <si>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</si>
  <si>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</si>
  <si>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</si>
  <si>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</si>
  <si>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</si>
  <si>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</si>
  <si>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</si>
  <si>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</si>
  <si>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</si>
  <si>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</si>
  <si>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</si>
  <si>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</si>
  <si>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</si>
  <si>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</si>
  <si>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</si>
  <si>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</si>
  <si>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</si>
  <si>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</si>
  <si>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</si>
  <si>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</si>
  <si>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</si>
  <si>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</si>
  <si>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</si>
  <si>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</si>
  <si>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</si>
  <si>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</si>
  <si>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</si>
  <si>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</si>
  <si>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</si>
  <si>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</si>
  <si>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</si>
  <si>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</si>
  <si>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</si>
  <si>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</si>
  <si>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</si>
  <si>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</si>
  <si>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</si>
  <si>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</si>
  <si>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</si>
  <si>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</si>
  <si>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</si>
  <si>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</si>
  <si>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</si>
  <si>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</si>
  <si>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</si>
  <si>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</si>
  <si>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</si>
  <si>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</si>
  <si>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</si>
  <si>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</si>
  <si>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</si>
  <si>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</si>
  <si>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</si>
  <si>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</si>
  <si>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</si>
  <si>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</si>
  <si>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</si>
  <si>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</si>
  <si>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</si>
  <si>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</si>
  <si>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</si>
  <si>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</si>
  <si>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</si>
  <si>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</si>
  <si>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</si>
  <si>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</si>
  <si>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</si>
  <si>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</si>
  <si>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</si>
  <si>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</si>
  <si>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</si>
  <si>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</si>
  <si>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</si>
  <si>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</si>
  <si>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</si>
  <si>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</si>
  <si>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</si>
  <si>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</si>
  <si>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</si>
  <si>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</si>
  <si>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</si>
  <si>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</si>
  <si>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</si>
  <si>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</si>
  <si>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</si>
  <si>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</si>
  <si>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</si>
  <si>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</si>
  <si>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</si>
  <si>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</si>
  <si>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</si>
  <si>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</si>
  <si>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</si>
  <si>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</si>
  <si>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</si>
  <si>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</si>
  <si>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</si>
  <si>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</si>
  <si>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</si>
  <si>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</si>
  <si>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</si>
  <si>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</si>
  <si>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</si>
  <si>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</si>
  <si>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</si>
  <si>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</si>
  <si>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</si>
  <si>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</si>
  <si>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</si>
  <si>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</si>
  <si>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</si>
  <si>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</si>
  <si>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</si>
  <si>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</si>
  <si>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</si>
  <si>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</si>
  <si>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</si>
  <si>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</si>
  <si>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</si>
  <si>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</si>
  <si>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</si>
  <si>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</si>
  <si>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</si>
  <si>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</si>
  <si>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</si>
  <si>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</si>
  <si>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</si>
  <si>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</si>
  <si>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</si>
  <si>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</si>
  <si>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</si>
  <si>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</si>
  <si>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</si>
  <si>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</si>
  <si>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</si>
  <si>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</si>
  <si>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</si>
  <si>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</si>
  <si>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</si>
  <si>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</si>
  <si>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</si>
  <si>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</si>
  <si>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</si>
  <si>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</si>
  <si>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</si>
  <si>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</si>
  <si>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</si>
  <si>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</si>
  <si>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</si>
  <si>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</si>
  <si>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</si>
  <si>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</si>
  <si>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</si>
  <si>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</si>
  <si>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</si>
  <si>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</si>
  <si>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</si>
  <si>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</si>
  <si>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</si>
  <si>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</si>
  <si>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</si>
  <si>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</si>
  <si>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</si>
  <si>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</si>
  <si>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</si>
  <si>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</si>
  <si>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</si>
  <si>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</si>
  <si>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</si>
  <si>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</si>
  <si>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</si>
  <si>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</si>
  <si>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</si>
  <si>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</si>
  <si>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</si>
  <si>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</si>
  <si>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</si>
  <si>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</si>
  <si>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</si>
  <si>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</si>
  <si>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</si>
  <si>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</si>
  <si>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</si>
  <si>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</si>
  <si>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</si>
  <si>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</si>
  <si>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</si>
  <si>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</si>
  <si>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</si>
  <si>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</si>
  <si>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</si>
  <si>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</si>
  <si>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</si>
  <si>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</si>
  <si>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</si>
  <si>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</si>
  <si>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</si>
  <si>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</si>
  <si>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</si>
  <si>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</si>
  <si>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</si>
  <si>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</si>
  <si>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</si>
  <si>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</si>
  <si>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</si>
  <si>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</si>
  <si>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</si>
  <si>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</si>
  <si>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</si>
  <si>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</si>
  <si>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</si>
  <si>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</si>
  <si>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</si>
  <si>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</si>
  <si>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</si>
  <si>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</si>
  <si>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</si>
  <si>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</si>
  <si>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</si>
  <si>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</si>
  <si>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</si>
  <si>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</si>
  <si>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</si>
  <si>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</si>
  <si>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</si>
  <si>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</si>
  <si>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</si>
  <si>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</si>
  <si>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</si>
  <si>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</si>
  <si>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</si>
  <si>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</si>
  <si>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</si>
  <si>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</si>
  <si>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</si>
  <si>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</si>
  <si>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</si>
  <si>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</si>
  <si>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</si>
  <si>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</si>
  <si>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</si>
  <si>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</si>
  <si>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</si>
  <si>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</si>
  <si>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</si>
  <si>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</si>
  <si>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</si>
  <si>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</si>
  <si>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</si>
  <si>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</si>
  <si>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</si>
  <si>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</si>
  <si>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</si>
  <si>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</si>
  <si>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</si>
  <si>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</si>
  <si>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</si>
  <si>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</si>
  <si>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</si>
  <si>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</si>
  <si>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</si>
  <si>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</si>
  <si>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</si>
  <si>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</si>
  <si>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</si>
  <si>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</si>
  <si>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</si>
  <si>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</si>
  <si>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</si>
  <si>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</si>
  <si>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</si>
  <si>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</si>
  <si>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</si>
  <si>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</si>
  <si>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</si>
  <si>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</si>
  <si>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</si>
  <si>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</si>
  <si>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</si>
  <si>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</si>
  <si>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</si>
  <si>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</si>
  <si>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</si>
  <si>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</si>
  <si>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</si>
  <si>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</si>
  <si>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</si>
  <si>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</si>
  <si>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</si>
  <si>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</si>
  <si>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</si>
  <si>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</si>
  <si>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</si>
  <si>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</si>
  <si>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</si>
  <si>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</si>
  <si>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</si>
  <si>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</si>
  <si>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</si>
  <si>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</si>
  <si>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</si>
  <si>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</si>
  <si>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</si>
  <si>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</si>
  <si>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</si>
  <si>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</si>
  <si>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</si>
  <si>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</si>
  <si>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</si>
  <si>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</si>
  <si>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</si>
  <si>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</si>
  <si>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</si>
  <si>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</si>
  <si>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</si>
  <si>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</si>
  <si>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</si>
  <si>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</si>
  <si>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</si>
  <si>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</si>
  <si>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</si>
  <si>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</si>
  <si>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</si>
  <si>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</si>
  <si>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</si>
  <si>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</si>
  <si>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</si>
  <si>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</si>
  <si>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</si>
  <si>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</si>
  <si>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</si>
  <si>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</si>
  <si>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</si>
  <si>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</si>
  <si>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</si>
  <si>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</si>
  <si>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</si>
  <si>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</si>
  <si>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</si>
  <si>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</si>
  <si>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</si>
  <si>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</si>
  <si>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</si>
  <si>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</si>
  <si>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</si>
  <si>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</si>
  <si>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</si>
  <si>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</si>
  <si>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</si>
  <si>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</si>
  <si>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</si>
  <si>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</si>
  <si>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</si>
  <si>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</si>
  <si>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</si>
  <si>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</si>
  <si>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</si>
  <si>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</si>
  <si>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</si>
  <si>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</si>
  <si>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</si>
  <si>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</si>
  <si>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</si>
  <si>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</si>
  <si>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</si>
  <si>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</si>
  <si>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</si>
  <si>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</si>
  <si>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</si>
  <si>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</si>
  <si>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</si>
  <si>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</si>
  <si>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</si>
  <si>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</si>
  <si>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</si>
  <si>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</si>
  <si>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</si>
  <si>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</si>
  <si>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</si>
  <si>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</si>
  <si>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</si>
  <si>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</si>
  <si>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</si>
  <si>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</si>
  <si>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</si>
  <si>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</si>
  <si>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</si>
  <si>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</si>
  <si>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</si>
  <si>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</si>
  <si>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</si>
  <si>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</si>
  <si>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</si>
  <si>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</si>
  <si>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</si>
  <si>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</si>
  <si>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</si>
  <si>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</si>
  <si>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</si>
  <si>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</si>
  <si>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</si>
  <si>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</si>
  <si>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</si>
  <si>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</si>
  <si>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</si>
  <si>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</si>
  <si>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</si>
  <si>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</si>
  <si>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</si>
  <si>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</si>
  <si>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</si>
  <si>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</si>
  <si>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</si>
  <si>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</si>
  <si>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</si>
  <si>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</si>
  <si>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</si>
  <si>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</si>
  <si>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</si>
  <si>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</si>
  <si>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</si>
  <si>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</si>
  <si>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</si>
  <si>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</si>
  <si>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</si>
  <si>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</si>
  <si>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</si>
  <si>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</si>
  <si>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</si>
  <si>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</si>
  <si>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</si>
  <si>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</si>
  <si>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</si>
  <si>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</si>
  <si>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</si>
  <si>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</si>
  <si>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</si>
  <si>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</si>
  <si>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</si>
  <si>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</si>
  <si>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</si>
  <si>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</si>
  <si>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</si>
  <si>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</si>
  <si>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</si>
  <si>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</si>
  <si>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</si>
  <si>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</si>
  <si>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</si>
  <si>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</si>
  <si>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</si>
  <si>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</si>
  <si>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</si>
  <si>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</si>
  <si>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</si>
  <si>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</si>
  <si>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</si>
  <si>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</si>
  <si>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</si>
  <si>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</si>
  <si>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</si>
  <si>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</si>
  <si>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</si>
  <si>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</si>
  <si>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</si>
  <si>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</si>
  <si>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</si>
  <si>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</si>
  <si>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</si>
  <si>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</si>
  <si>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</si>
  <si>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</si>
  <si>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</si>
  <si>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</si>
  <si>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</si>
  <si>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</si>
  <si>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</si>
  <si>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</si>
  <si>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</si>
  <si>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</si>
  <si>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</si>
  <si>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</si>
  <si>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</si>
  <si>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</si>
  <si>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</si>
  <si>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</si>
  <si>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</si>
  <si>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</si>
  <si>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</si>
  <si>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</si>
  <si>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</si>
  <si>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</si>
  <si>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</si>
  <si>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</si>
  <si>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</si>
  <si>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</si>
  <si>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</si>
  <si>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</si>
  <si>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</si>
  <si>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</si>
  <si>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</si>
  <si>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</si>
  <si>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</si>
  <si>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</si>
  <si>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</si>
  <si>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</si>
  <si>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</si>
  <si>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</si>
  <si>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</si>
  <si>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</si>
  <si>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</si>
  <si>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</si>
  <si>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</si>
  <si>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</si>
  <si>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</si>
  <si>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</si>
  <si>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</si>
  <si>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</si>
  <si>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</si>
  <si>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</si>
  <si>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</si>
  <si>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</si>
  <si>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</si>
  <si>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</si>
  <si>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</si>
  <si>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</si>
  <si>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</si>
  <si>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</si>
  <si>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</si>
  <si>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</si>
  <si>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</si>
  <si>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</si>
  <si>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</si>
  <si>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</si>
  <si>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</si>
  <si>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</si>
  <si>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</si>
  <si>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</si>
  <si>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</si>
  <si>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</si>
  <si>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</si>
  <si>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</si>
  <si>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</si>
  <si>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</si>
  <si>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</si>
  <si>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</si>
  <si>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</si>
  <si>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</si>
  <si>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</si>
  <si>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</si>
  <si>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</si>
  <si>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</si>
  <si>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</si>
  <si>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</si>
  <si>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</si>
  <si>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</si>
  <si>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</si>
  <si>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</si>
  <si>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</si>
  <si>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</si>
  <si>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</si>
  <si>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</si>
  <si>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</si>
  <si>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</si>
  <si>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</si>
  <si>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</si>
  <si>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</si>
  <si>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</si>
  <si>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</si>
  <si>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</si>
  <si>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</si>
  <si>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</si>
  <si>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</si>
  <si>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</si>
  <si>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</si>
  <si>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</si>
  <si>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</si>
  <si>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</si>
  <si>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</si>
  <si>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</si>
  <si>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</si>
  <si>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</si>
  <si>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</si>
  <si>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</si>
  <si>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</si>
  <si>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</si>
  <si>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</si>
  <si>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</si>
  <si>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</si>
  <si>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</si>
  <si>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</si>
  <si>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</si>
  <si>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</si>
  <si>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</si>
  <si>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</si>
  <si>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</si>
  <si>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</si>
  <si>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</si>
  <si>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</si>
  <si>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</si>
  <si>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</si>
  <si>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</si>
  <si>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</si>
  <si>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</si>
  <si>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</si>
  <si>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</si>
  <si>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</si>
  <si>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</si>
  <si>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</si>
  <si>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</si>
  <si>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</si>
  <si>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</si>
  <si>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</si>
  <si>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</si>
  <si>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</si>
  <si>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</si>
  <si>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</si>
  <si>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</si>
  <si>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</si>
  <si>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</si>
  <si>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</si>
  <si>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</si>
  <si>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</si>
  <si>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</si>
  <si>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</si>
  <si>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</si>
  <si>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</si>
  <si>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</si>
  <si>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</si>
  <si>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</si>
  <si>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</si>
  <si>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</si>
  <si>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</si>
  <si>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</si>
  <si>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</si>
  <si>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</si>
  <si>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</si>
  <si>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</si>
  <si>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</si>
  <si>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</si>
  <si>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</si>
  <si>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</si>
  <si>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</si>
  <si>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</si>
  <si>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</si>
  <si>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</si>
  <si>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</si>
  <si>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</si>
  <si>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</si>
  <si>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</si>
  <si>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</si>
  <si>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</si>
  <si>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</si>
  <si>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</si>
  <si>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</si>
  <si>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</si>
  <si>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</si>
  <si>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</si>
  <si>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</si>
  <si>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</si>
  <si>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</si>
  <si>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</si>
  <si>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</si>
  <si>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</si>
  <si>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</si>
  <si>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</si>
  <si>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</si>
  <si>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</si>
  <si>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</si>
  <si>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</si>
  <si>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</si>
  <si>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</si>
  <si>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</si>
  <si>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</si>
  <si>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</si>
  <si>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</si>
  <si>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</si>
  <si>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</si>
  <si>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</si>
  <si>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</si>
  <si>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</si>
  <si>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</si>
  <si>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</si>
  <si>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</si>
  <si>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</si>
  <si>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</si>
  <si>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</si>
  <si>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</si>
  <si>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</si>
  <si>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</si>
  <si>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</si>
  <si>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</si>
  <si>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</si>
  <si>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</si>
  <si>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</si>
  <si>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</si>
  <si>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</si>
  <si>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</si>
  <si>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</si>
  <si>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</si>
  <si>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</si>
  <si>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</si>
  <si>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</si>
  <si>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</si>
  <si>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</si>
  <si>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</si>
  <si>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</si>
  <si>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</si>
  <si>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</si>
  <si>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</si>
  <si>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</si>
  <si>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</si>
  <si>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</si>
  <si>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</si>
  <si>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</si>
  <si>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</si>
  <si>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</si>
  <si>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</si>
  <si>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</si>
  <si>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</si>
  <si>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</si>
  <si>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</si>
  <si>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</si>
  <si>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</si>
  <si>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</si>
  <si>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</si>
  <si>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</si>
  <si>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</si>
  <si>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</si>
  <si>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</si>
  <si>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</si>
  <si>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</si>
  <si>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</si>
  <si>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</si>
  <si>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</si>
  <si>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</si>
  <si>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</si>
  <si>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</si>
  <si>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</si>
  <si>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</si>
  <si>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</si>
  <si>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</si>
  <si>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</si>
  <si>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</si>
  <si>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</si>
  <si>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</si>
  <si>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</si>
  <si>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</si>
  <si>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</si>
  <si>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</si>
  <si>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</si>
  <si>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</si>
  <si>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</si>
  <si>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</si>
  <si>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</si>
  <si>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</si>
  <si>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</si>
  <si>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</si>
  <si>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</si>
  <si>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</si>
  <si>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</si>
  <si>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</si>
  <si>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</si>
  <si>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</si>
  <si>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</si>
  <si>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</si>
  <si>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</si>
  <si>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</si>
  <si>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</si>
  <si>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</si>
  <si>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</si>
  <si>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</si>
  <si>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</si>
  <si>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</si>
  <si>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</si>
  <si>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</si>
  <si>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</si>
  <si>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</si>
  <si>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</si>
  <si>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</si>
  <si>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</si>
  <si>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</si>
  <si>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</si>
  <si>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</si>
  <si>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</si>
  <si>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</si>
  <si>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</si>
  <si>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</si>
  <si>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</si>
  <si>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</si>
  <si>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</si>
  <si>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</si>
  <si>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</si>
  <si>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</si>
  <si>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</si>
  <si>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</si>
  <si>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</si>
  <si>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</si>
  <si>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</si>
  <si>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</si>
  <si>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</si>
  <si>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</si>
  <si>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</si>
  <si>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</si>
  <si>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</si>
  <si>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</si>
  <si>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</si>
  <si>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</si>
  <si>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</si>
  <si>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</si>
  <si>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</si>
  <si>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</si>
  <si>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</si>
  <si>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</si>
  <si>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</si>
  <si>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</si>
  <si>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</si>
  <si>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</si>
  <si>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</si>
  <si>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</si>
  <si>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</si>
  <si>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</si>
  <si>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</si>
  <si>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</si>
  <si>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</si>
  <si>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</si>
  <si>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</si>
  <si>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</si>
  <si>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</si>
  <si>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</si>
  <si>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</si>
  <si>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</si>
  <si>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</si>
  <si>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</si>
  <si>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</si>
  <si>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</si>
  <si>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</si>
  <si>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</si>
  <si>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</si>
  <si>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</si>
  <si>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</si>
  <si>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</si>
  <si>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</si>
  <si>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</si>
  <si>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</si>
  <si>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</si>
  <si>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</si>
  <si>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</si>
  <si>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</si>
  <si>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</si>
  <si>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</si>
  <si>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</si>
  <si>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</si>
  <si>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</si>
  <si>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</si>
  <si>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</si>
  <si>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</si>
  <si>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</si>
  <si>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</si>
  <si>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</si>
  <si>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</si>
  <si>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</si>
  <si>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</si>
  <si>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</si>
  <si>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</si>
  <si>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</si>
  <si>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</si>
  <si>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</si>
  <si>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</si>
  <si>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</si>
  <si>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</si>
  <si>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</si>
  <si>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</si>
  <si>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</si>
  <si>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</si>
  <si>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</si>
  <si>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</si>
  <si>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</si>
  <si>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</si>
  <si>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</si>
  <si>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</si>
  <si>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</si>
  <si>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</si>
  <si>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</si>
  <si>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</si>
  <si>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</si>
  <si>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</si>
  <si>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</si>
  <si>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</si>
  <si>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</si>
  <si>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</si>
  <si>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</si>
  <si>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</si>
  <si>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</si>
  <si>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</si>
  <si>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</si>
  <si>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</si>
  <si>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</si>
  <si>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</si>
  <si>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</si>
  <si>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</si>
  <si>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</si>
  <si>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</si>
  <si>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</si>
  <si>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</si>
  <si>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</si>
  <si>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</si>
  <si>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</si>
  <si>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</si>
  <si>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</si>
  <si>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</si>
  <si>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</si>
  <si>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</si>
  <si>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</si>
  <si>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</si>
  <si>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</si>
  <si>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</si>
  <si>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</si>
  <si>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</si>
  <si>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</si>
  <si>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</si>
  <si>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</si>
  <si>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</si>
  <si>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</si>
  <si>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</si>
  <si>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</si>
  <si>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</si>
  <si>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</si>
  <si>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</si>
  <si>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</si>
  <si>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</si>
  <si>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</si>
  <si>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</si>
  <si>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</si>
  <si>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</si>
  <si>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</si>
  <si>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</si>
  <si>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</si>
  <si>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</si>
  <si>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</si>
  <si>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</si>
  <si>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</si>
  <si>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</si>
  <si>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</si>
  <si>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</si>
  <si>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</si>
  <si>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</si>
  <si>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</si>
  <si>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</si>
  <si>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</si>
  <si>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</si>
  <si>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</si>
  <si>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</si>
  <si>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</si>
  <si>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</si>
  <si>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</si>
  <si>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</si>
  <si>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</si>
  <si>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</si>
  <si>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</si>
  <si>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</si>
  <si>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</si>
  <si>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</si>
  <si>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</si>
  <si>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</si>
  <si>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</si>
  <si>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</si>
  <si>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</si>
  <si>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</si>
  <si>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</si>
  <si>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</si>
  <si>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</si>
  <si>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</si>
  <si>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</si>
  <si>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</si>
  <si>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</si>
  <si>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</si>
  <si>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</si>
  <si>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</si>
  <si>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</si>
  <si>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</si>
  <si>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</si>
  <si>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</si>
  <si>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</si>
  <si>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</si>
  <si>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</si>
  <si>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</si>
  <si>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</si>
  <si>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</si>
  <si>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</si>
  <si>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</si>
  <si>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</si>
  <si>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</si>
  <si>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</si>
  <si>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</si>
  <si>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</si>
  <si>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</si>
  <si>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</si>
  <si>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</si>
  <si>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</si>
  <si>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</si>
  <si>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</si>
  <si>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</si>
  <si>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</si>
  <si>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</si>
  <si>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</si>
  <si>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</si>
  <si>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</si>
  <si>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</si>
  <si>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</si>
  <si>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</si>
  <si>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</si>
  <si>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</si>
  <si>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</si>
  <si>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</si>
  <si>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</si>
  <si>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</si>
  <si>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</si>
  <si>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</si>
  <si>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</si>
  <si>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</si>
  <si>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</si>
  <si>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</si>
  <si>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</si>
  <si>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</si>
  <si>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</si>
  <si>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</si>
  <si>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</si>
  <si>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</si>
  <si>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</si>
  <si>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</si>
  <si>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</si>
  <si>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</si>
  <si>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</si>
  <si>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</si>
  <si>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</si>
  <si>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</si>
  <si>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</si>
  <si>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</si>
  <si>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</si>
  <si>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</si>
  <si>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</si>
  <si>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</si>
  <si>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</si>
  <si>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</si>
  <si>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</si>
  <si>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</si>
  <si>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</si>
  <si>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</si>
  <si>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</si>
  <si>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</si>
  <si>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</si>
  <si>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</si>
  <si>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</si>
  <si>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</si>
  <si>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</si>
  <si>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</si>
  <si>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</si>
  <si>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</si>
  <si>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</si>
  <si>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</si>
  <si>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</si>
  <si>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</si>
  <si>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</si>
  <si>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</si>
  <si>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</si>
  <si>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</si>
  <si>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</si>
  <si>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</si>
  <si>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</si>
  <si>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</si>
  <si>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</si>
  <si>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</si>
  <si>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</si>
  <si>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</si>
  <si>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</si>
  <si>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</si>
  <si>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</si>
  <si>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</si>
  <si>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</si>
  <si>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</si>
  <si>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</si>
  <si>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</si>
  <si>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</si>
  <si>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</si>
  <si>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</si>
  <si>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</si>
  <si>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</si>
  <si>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</si>
  <si>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</si>
  <si>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</si>
  <si>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</si>
  <si>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</si>
  <si>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</si>
  <si>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</si>
  <si>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</si>
  <si>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</si>
  <si>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</si>
  <si>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</si>
  <si>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</si>
  <si>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</si>
  <si>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</si>
  <si>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</si>
  <si>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</si>
  <si>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</si>
  <si>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</si>
  <si>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</si>
  <si>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</si>
  <si>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</si>
  <si>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</si>
  <si>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</si>
  <si>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</si>
  <si>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</si>
  <si>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</si>
  <si>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</si>
  <si>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</si>
  <si>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</si>
  <si>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</si>
  <si>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</si>
  <si>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</si>
  <si>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</si>
  <si>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</si>
  <si>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</si>
  <si>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</si>
  <si>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</si>
  <si>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</si>
  <si>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</si>
  <si>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</si>
  <si>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</si>
  <si>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</si>
  <si>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</si>
  <si>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</si>
  <si>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</si>
  <si>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</si>
  <si>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</si>
  <si>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</si>
  <si>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</si>
  <si>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</si>
  <si>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</si>
  <si>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</si>
  <si>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</si>
  <si>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</si>
  <si>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</si>
  <si>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</si>
  <si>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</si>
  <si>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</si>
  <si>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</si>
  <si>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</si>
  <si>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</si>
  <si>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</si>
  <si>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</si>
  <si>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</si>
  <si>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</si>
  <si>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</si>
  <si>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</si>
  <si>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</si>
  <si>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</si>
  <si>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</si>
  <si>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</si>
  <si>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</si>
  <si>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</si>
  <si>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</si>
  <si>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</si>
  <si>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</si>
  <si>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</si>
  <si>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</si>
  <si>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</si>
  <si>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</si>
  <si>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</si>
  <si>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</si>
  <si>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</si>
  <si>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</si>
  <si>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</si>
  <si>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</si>
  <si>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</si>
  <si>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</si>
  <si>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</si>
  <si>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</si>
  <si>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</si>
  <si>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</si>
  <si>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</si>
  <si>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</si>
  <si>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</si>
  <si>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</si>
  <si>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</si>
  <si>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</si>
  <si>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</si>
  <si>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</si>
  <si>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</si>
  <si>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</si>
  <si>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</si>
  <si>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</si>
  <si>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</si>
  <si>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</si>
  <si>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</si>
  <si>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</si>
  <si>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</si>
  <si>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</si>
  <si>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</si>
  <si>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</si>
  <si>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</si>
  <si>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</si>
  <si>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</si>
  <si>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</si>
  <si>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</si>
  <si>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</si>
  <si>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</si>
  <si>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</si>
  <si>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</si>
  <si>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</si>
  <si>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</si>
  <si>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</si>
  <si>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</si>
  <si>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</si>
  <si>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</si>
  <si>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</si>
  <si>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</si>
  <si>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</si>
  <si>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</si>
  <si>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</si>
  <si>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</si>
  <si>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</si>
  <si>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</si>
  <si>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</si>
  <si>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</si>
  <si>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</si>
  <si>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</si>
  <si>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</si>
  <si>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</si>
  <si>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</si>
  <si>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</si>
  <si>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</si>
  <si>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</si>
  <si>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</si>
  <si>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</si>
  <si>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</si>
  <si>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</si>
  <si>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</si>
  <si>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</si>
  <si>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</si>
  <si>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</si>
  <si>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</si>
  <si>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</si>
  <si>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</si>
  <si>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</si>
  <si>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</si>
  <si>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</si>
  <si>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</si>
  <si>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</si>
  <si>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</si>
  <si>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</si>
  <si>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</si>
  <si>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</si>
  <si>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</si>
  <si>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</si>
  <si>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</si>
  <si>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</si>
  <si>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</si>
  <si>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</si>
  <si>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</si>
  <si>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</si>
  <si>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</si>
  <si>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</si>
  <si>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</si>
  <si>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</si>
  <si>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</si>
  <si>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</si>
  <si>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</si>
  <si>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</si>
  <si>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</si>
  <si>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</si>
  <si>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</si>
  <si>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</si>
  <si>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</si>
  <si>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</si>
  <si>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</si>
  <si>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</si>
  <si>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</si>
  <si>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</si>
  <si>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</si>
  <si>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</si>
  <si>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</si>
  <si>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</si>
  <si>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</si>
  <si>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</si>
  <si>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</si>
  <si>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</si>
  <si>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</si>
  <si>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</si>
  <si>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</si>
  <si>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</si>
  <si>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</si>
  <si>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</si>
  <si>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</si>
  <si>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</si>
  <si>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</si>
  <si>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</si>
  <si>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</si>
  <si>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</si>
  <si>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</si>
  <si>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</si>
  <si>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</si>
  <si>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</si>
  <si>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</si>
  <si>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</si>
  <si>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</si>
  <si>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</si>
  <si>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</si>
  <si>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</si>
  <si>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</si>
  <si>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</si>
  <si>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</si>
  <si>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</si>
  <si>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</si>
  <si>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</si>
  <si>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</si>
  <si>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</si>
  <si>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</si>
  <si>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</si>
  <si>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</si>
  <si>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</si>
  <si>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</si>
  <si>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</si>
  <si>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</si>
  <si>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</si>
  <si>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</si>
  <si>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</si>
  <si>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</si>
  <si>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</si>
  <si>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</si>
  <si>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</si>
  <si>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</si>
  <si>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</si>
  <si>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</si>
  <si>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</si>
  <si>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</si>
  <si>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</si>
  <si>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</si>
  <si>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</si>
  <si>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</si>
  <si>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</si>
  <si>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</si>
  <si>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</si>
  <si>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</si>
  <si>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</si>
  <si>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</si>
  <si>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</si>
  <si>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</si>
  <si>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</si>
  <si>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</si>
  <si>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</si>
  <si>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</si>
  <si>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</si>
  <si>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</si>
  <si>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</si>
  <si>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</si>
  <si>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</si>
  <si>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</si>
  <si>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</si>
  <si>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</si>
  <si>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</si>
  <si>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</si>
  <si>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</si>
  <si>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</si>
  <si>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</si>
  <si>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</si>
  <si>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</si>
  <si>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</si>
  <si>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</si>
  <si>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</si>
  <si>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</si>
  <si>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</si>
  <si>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</si>
  <si>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</si>
  <si>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</si>
  <si>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</si>
  <si>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</si>
  <si>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</si>
  <si>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</si>
  <si>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</si>
  <si>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</si>
  <si>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</si>
  <si>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</si>
  <si>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</si>
  <si>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</si>
  <si>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</si>
  <si>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</si>
  <si>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</si>
  <si>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</si>
  <si>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</si>
  <si>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</si>
  <si>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</si>
  <si>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</si>
  <si>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</si>
  <si>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</si>
  <si>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</si>
  <si>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</si>
  <si>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</si>
  <si>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</si>
  <si>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</si>
  <si>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</si>
  <si>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</si>
  <si>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</si>
  <si>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</si>
  <si>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</si>
  <si>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</si>
  <si>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</si>
  <si>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</si>
  <si>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</si>
  <si>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</si>
  <si>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</si>
  <si>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</si>
  <si>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</si>
  <si>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</si>
  <si>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</si>
  <si>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</si>
  <si>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</si>
  <si>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</si>
  <si>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</si>
  <si>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</si>
  <si>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</si>
  <si>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</si>
  <si>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</si>
  <si>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</si>
  <si>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</si>
  <si>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</si>
  <si>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</si>
  <si>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</si>
  <si>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</si>
  <si>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</si>
  <si>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</si>
  <si>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</si>
  <si>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</si>
  <si>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</si>
  <si>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</si>
  <si>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</si>
  <si>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</si>
  <si>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</si>
  <si>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</si>
  <si>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</si>
  <si>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</si>
  <si>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</si>
  <si>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</si>
  <si>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</si>
  <si>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</si>
  <si>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</si>
  <si>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</si>
  <si>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</si>
  <si>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</si>
  <si>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</si>
  <si>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</si>
  <si>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</si>
  <si>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</si>
  <si>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</si>
  <si>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</si>
  <si>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</si>
  <si>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</si>
  <si>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</si>
  <si>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</si>
  <si>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</si>
  <si>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</si>
  <si>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</si>
  <si>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</si>
  <si>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</si>
  <si>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</si>
  <si>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</si>
  <si>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</si>
  <si>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</si>
  <si>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</si>
  <si>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</si>
  <si>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</si>
  <si>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</si>
  <si>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</si>
  <si>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</si>
  <si>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</si>
  <si>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</si>
  <si>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</si>
  <si>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</si>
  <si>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</si>
  <si>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</si>
  <si>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</si>
  <si>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</si>
  <si>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</si>
  <si>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</si>
  <si>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</si>
  <si>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</si>
  <si>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</si>
  <si>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</si>
  <si>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</si>
  <si>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</si>
  <si>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</si>
  <si>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</si>
  <si>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</si>
  <si>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</si>
  <si>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</si>
  <si>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</si>
  <si>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</si>
  <si>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</si>
  <si>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</si>
  <si>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</si>
  <si>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</si>
  <si>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</si>
  <si>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</si>
  <si>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</si>
  <si>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</si>
  <si>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</si>
  <si>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</si>
  <si>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</si>
  <si>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</si>
  <si>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</si>
  <si>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</si>
  <si>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</si>
  <si>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</si>
  <si>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</si>
  <si>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</si>
  <si>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</si>
  <si>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</si>
  <si>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</si>
  <si>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</si>
  <si>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</si>
  <si>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</si>
  <si>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</si>
  <si>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</si>
  <si>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</si>
  <si>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</si>
  <si>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</si>
  <si>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</si>
  <si>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</si>
  <si>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</si>
  <si>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</si>
  <si>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</si>
  <si>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</si>
  <si>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</si>
  <si>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</si>
  <si>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</si>
  <si>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</si>
  <si>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</si>
  <si>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</si>
  <si>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</si>
  <si>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</si>
  <si>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</si>
  <si>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</si>
  <si>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</si>
  <si>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</si>
  <si>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</si>
  <si>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</si>
  <si>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</si>
  <si>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</si>
  <si>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</si>
  <si>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</si>
  <si>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</si>
  <si>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</si>
  <si>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</si>
  <si>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</si>
  <si>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</si>
  <si>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</si>
  <si>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</si>
  <si>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</si>
  <si>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</si>
  <si>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</si>
  <si>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</si>
  <si>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</si>
  <si>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</si>
  <si>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</si>
  <si>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</si>
  <si>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</si>
  <si>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</si>
  <si>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</si>
  <si>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</si>
  <si>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</si>
  <si>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</si>
  <si>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</si>
  <si>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</si>
  <si>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</si>
  <si>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</si>
  <si>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</si>
  <si>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</si>
  <si>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</si>
  <si>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</si>
  <si>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</si>
  <si>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</si>
  <si>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</si>
  <si>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</si>
  <si>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</si>
  <si>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</si>
  <si>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</si>
  <si>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</si>
  <si>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</si>
  <si>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</si>
  <si>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</si>
  <si>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</si>
  <si>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</si>
  <si>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</si>
  <si>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</si>
  <si>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</si>
  <si>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</si>
  <si>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</si>
  <si>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</si>
  <si>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</si>
  <si>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</si>
  <si>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</si>
  <si>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</si>
  <si>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</si>
  <si>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</si>
  <si>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</si>
  <si>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</si>
  <si>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</si>
  <si>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</si>
  <si>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</si>
  <si>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</si>
  <si>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</si>
  <si>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</si>
  <si>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</si>
  <si>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</si>
  <si>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</si>
  <si>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</si>
  <si>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</si>
  <si>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</si>
  <si>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</si>
  <si>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</si>
  <si>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</si>
  <si>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</si>
  <si>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</si>
  <si>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</si>
  <si>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</si>
  <si>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</si>
  <si>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</si>
  <si>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</si>
  <si>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</si>
  <si>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</si>
  <si>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</si>
  <si>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</si>
  <si>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</si>
  <si>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</si>
  <si>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</si>
  <si>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</si>
  <si>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</si>
  <si>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</si>
  <si>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</si>
  <si>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</si>
  <si>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</si>
  <si>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</si>
  <si>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</si>
  <si>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</si>
  <si>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</si>
  <si>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</si>
  <si>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</si>
  <si>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</si>
  <si>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</si>
  <si>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</si>
  <si>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</si>
  <si>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</si>
  <si>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</si>
  <si>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</si>
  <si>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</si>
  <si>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</si>
  <si>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</si>
  <si>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</si>
  <si>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</si>
  <si>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</si>
  <si>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</si>
  <si>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</si>
  <si>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</si>
  <si>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</si>
  <si>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</si>
  <si>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</si>
  <si>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</si>
  <si>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</si>
  <si>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</si>
  <si>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</si>
  <si>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</si>
  <si>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</si>
  <si>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</si>
  <si>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</si>
  <si>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</si>
  <si>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</si>
  <si>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</si>
  <si>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</si>
  <si>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</si>
  <si>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</si>
  <si>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</si>
  <si>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</si>
  <si>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</si>
  <si>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</si>
  <si>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</si>
  <si>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</si>
  <si>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</si>
  <si>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</si>
  <si>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</si>
  <si>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</si>
  <si>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</si>
  <si>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</si>
  <si>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</si>
  <si>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</si>
  <si>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</si>
  <si>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</si>
  <si>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</si>
  <si>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</si>
  <si>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</si>
  <si>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</si>
  <si>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</si>
  <si>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</si>
  <si>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</si>
  <si>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</si>
  <si>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</si>
  <si>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</si>
  <si>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</si>
  <si>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</si>
  <si>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</si>
  <si>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</si>
  <si>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</si>
  <si>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</si>
  <si>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</si>
  <si>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</si>
  <si>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</si>
  <si>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</si>
  <si>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</si>
  <si>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</si>
  <si>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</si>
  <si>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</si>
  <si>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</si>
  <si>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</si>
  <si>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</si>
  <si>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</si>
  <si>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</si>
  <si>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</si>
  <si>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</si>
  <si>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</si>
  <si>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</si>
  <si>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</si>
  <si>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</si>
  <si>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</si>
  <si>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</si>
  <si>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</si>
  <si>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</si>
  <si>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</si>
  <si>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</si>
  <si>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</si>
  <si>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</si>
  <si>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</si>
  <si>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</si>
  <si>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</si>
  <si>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</si>
  <si>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</si>
  <si>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</si>
  <si>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</si>
  <si>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</si>
  <si>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</si>
  <si>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</si>
  <si>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</si>
  <si>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</si>
  <si>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</si>
  <si>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</si>
  <si>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</si>
  <si>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</si>
  <si>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</si>
  <si>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</si>
  <si>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</si>
  <si>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</si>
  <si>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</si>
  <si>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</si>
  <si>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</si>
  <si>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</si>
  <si>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</si>
  <si>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</si>
  <si>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</si>
  <si>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</si>
  <si>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</si>
  <si>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</si>
  <si>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</si>
  <si>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</si>
  <si>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</si>
  <si>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</si>
  <si>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</si>
  <si>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</si>
  <si>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</si>
  <si>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</si>
  <si>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</si>
  <si>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</si>
  <si>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</si>
  <si>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</si>
  <si>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</si>
  <si>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</si>
  <si>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</si>
  <si>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</si>
  <si>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</si>
  <si>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</si>
  <si>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</si>
  <si>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</si>
  <si>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</si>
  <si>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</si>
  <si>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</si>
  <si>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</si>
  <si>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</si>
  <si>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</si>
  <si>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</si>
  <si>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</si>
  <si>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</si>
  <si>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</si>
  <si>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</si>
  <si>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</si>
  <si>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</si>
  <si>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</si>
  <si>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</si>
  <si>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</si>
  <si>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</si>
  <si>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</si>
  <si>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</si>
  <si>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</si>
  <si>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</si>
  <si>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</si>
  <si>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</si>
  <si>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</si>
  <si>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</si>
  <si>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</si>
  <si>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</si>
  <si>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</si>
  <si>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</si>
  <si>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</si>
  <si>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</si>
  <si>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</si>
  <si>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</si>
  <si>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</si>
  <si>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</si>
  <si>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</si>
  <si>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</si>
  <si>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</si>
  <si>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</si>
  <si>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</si>
  <si>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</si>
  <si>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</si>
  <si>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</si>
  <si>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</si>
  <si>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</si>
  <si>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</si>
  <si>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</si>
  <si>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</si>
  <si>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</si>
  <si>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</si>
  <si>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</si>
  <si>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</si>
  <si>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</si>
  <si>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</si>
  <si>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</si>
  <si>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</si>
  <si>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</si>
  <si>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</si>
  <si>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</si>
  <si>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</si>
  <si>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</si>
  <si>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</si>
  <si>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</si>
  <si>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</si>
  <si>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</si>
  <si>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</si>
  <si>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</si>
  <si>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</si>
  <si>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</si>
  <si>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</si>
  <si>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</si>
  <si>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</si>
  <si>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</si>
  <si>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</si>
  <si>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</si>
  <si>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</si>
  <si>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</si>
  <si>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</si>
  <si>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</si>
  <si>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</si>
  <si>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</si>
  <si>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</si>
  <si>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</si>
  <si>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</si>
  <si>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</si>
  <si>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</si>
  <si>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</si>
  <si>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</si>
  <si>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</si>
  <si>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</si>
  <si>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</si>
  <si>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</si>
  <si>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</si>
  <si>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</si>
  <si>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</si>
  <si>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</si>
  <si>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</si>
  <si>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</si>
  <si>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</si>
  <si>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</si>
  <si>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</si>
  <si>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</si>
  <si>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</si>
  <si>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</si>
  <si>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</si>
  <si>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</si>
  <si>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</si>
  <si>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</si>
  <si>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</si>
  <si>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</si>
  <si>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</si>
  <si>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</si>
  <si>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</si>
  <si>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</si>
  <si>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</si>
  <si>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</si>
  <si>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</si>
  <si>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</si>
  <si>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</si>
  <si>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</si>
  <si>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</si>
  <si>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</si>
  <si>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</si>
  <si>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</si>
  <si>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</si>
  <si>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</si>
  <si>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</si>
  <si>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</si>
  <si>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</si>
  <si>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</si>
  <si>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</si>
  <si>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</si>
  <si>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</si>
  <si>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</si>
  <si>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</si>
  <si>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</si>
  <si>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</si>
  <si>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</si>
  <si>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</si>
  <si>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</si>
  <si>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</si>
  <si>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</si>
  <si>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</si>
  <si>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</si>
  <si>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</si>
  <si>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</si>
  <si>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</si>
  <si>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</si>
  <si>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</si>
  <si>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</si>
  <si>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</si>
  <si>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</si>
  <si>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</si>
  <si>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</si>
  <si>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</si>
  <si>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</si>
  <si>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</si>
  <si>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</si>
  <si>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</si>
  <si>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</si>
  <si>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</si>
  <si>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</si>
  <si>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</si>
  <si>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</si>
  <si>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</si>
  <si>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</si>
  <si>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</si>
  <si>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</si>
  <si>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</si>
  <si>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</si>
  <si>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</si>
  <si>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</si>
  <si>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</si>
  <si>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</si>
  <si>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</si>
  <si>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</si>
  <si>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</si>
  <si>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</si>
  <si>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</si>
  <si>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</si>
  <si>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</si>
  <si>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</si>
  <si>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</si>
  <si>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</si>
  <si>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</si>
  <si>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</si>
  <si>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</si>
  <si>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</si>
  <si>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</si>
  <si>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</si>
  <si>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</si>
  <si>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</si>
  <si>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</si>
  <si>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</si>
  <si>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</si>
  <si>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</si>
  <si>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</si>
  <si>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</si>
  <si>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</si>
  <si>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</si>
  <si>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</si>
  <si>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</si>
  <si>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</si>
  <si>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</si>
  <si>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</si>
  <si>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</si>
  <si>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</si>
  <si>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</si>
  <si>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</si>
  <si>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</si>
  <si>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</si>
  <si>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</si>
  <si>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</si>
  <si>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</si>
  <si>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</si>
  <si>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</si>
  <si>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</si>
  <si>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</si>
  <si>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</si>
  <si>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</si>
  <si>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</si>
  <si>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</si>
  <si>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</si>
  <si>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</si>
  <si>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</si>
  <si>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</si>
  <si>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</si>
  <si>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</si>
  <si>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</si>
  <si>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</si>
  <si>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</si>
  <si>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</si>
  <si>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</si>
  <si>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</si>
  <si>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</si>
  <si>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</si>
  <si>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</si>
  <si>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</si>
  <si>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</si>
  <si>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</si>
  <si>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</si>
  <si>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</si>
  <si>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</si>
  <si>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</si>
  <si>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</si>
  <si>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</si>
  <si>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</si>
  <si>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</si>
  <si>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</si>
  <si>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</si>
  <si>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</si>
  <si>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</si>
  <si>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</si>
  <si>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</si>
  <si>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</si>
  <si>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</si>
  <si>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</si>
  <si>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</si>
  <si>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</si>
  <si>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</si>
  <si>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</si>
  <si>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</si>
  <si>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</si>
  <si>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</si>
  <si>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</si>
  <si>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</si>
  <si>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</si>
  <si>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</si>
  <si>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</si>
  <si>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</si>
  <si>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</si>
  <si>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</si>
  <si>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</si>
  <si>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</si>
  <si>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</si>
  <si>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</si>
  <si>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</si>
  <si>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</si>
  <si>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</si>
  <si>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</si>
  <si>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</si>
  <si>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</si>
  <si>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</si>
  <si>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</si>
  <si>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</si>
  <si>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</si>
  <si>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</si>
  <si>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</si>
  <si>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</si>
  <si>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</si>
  <si>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</si>
  <si>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</si>
  <si>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</si>
  <si>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</si>
  <si>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</si>
  <si>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</si>
  <si>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</si>
  <si>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</si>
  <si>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</si>
  <si>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</si>
  <si>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</si>
  <si>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</si>
  <si>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</si>
  <si>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</si>
  <si>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</si>
  <si>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</si>
  <si>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</si>
  <si>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</si>
  <si>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</si>
  <si>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</si>
  <si>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</si>
  <si>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</si>
  <si>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</si>
  <si>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</si>
  <si>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</si>
  <si>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</si>
  <si>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</si>
  <si>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</si>
  <si>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</si>
  <si>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</si>
  <si>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</si>
  <si>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</si>
  <si>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</si>
  <si>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</si>
  <si>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</si>
  <si>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</si>
  <si>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</si>
  <si>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</si>
  <si>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</si>
  <si>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</si>
  <si>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</si>
  <si>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</si>
  <si>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</si>
  <si>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</si>
  <si>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</si>
  <si>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</si>
  <si>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</si>
  <si>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</si>
  <si>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</si>
  <si>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</si>
  <si>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</si>
  <si>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</si>
  <si>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</si>
  <si>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</si>
  <si>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</si>
  <si>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</si>
  <si>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</si>
  <si>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</si>
  <si>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</si>
  <si>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</si>
  <si>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</si>
  <si>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</si>
  <si>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</si>
  <si>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</si>
  <si>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</si>
  <si>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</si>
  <si>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</si>
  <si>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</si>
  <si>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</si>
  <si>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</si>
  <si>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</si>
  <si>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</si>
  <si>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</si>
  <si>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</si>
  <si>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</si>
  <si>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</si>
  <si>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</si>
  <si>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</si>
  <si>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</si>
  <si>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</si>
  <si>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</si>
  <si>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</si>
  <si>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</si>
  <si>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</si>
  <si>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</si>
  <si>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</si>
  <si>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</si>
  <si>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</si>
  <si>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</si>
  <si>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</si>
  <si>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</si>
  <si>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</si>
  <si>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</si>
  <si>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</si>
  <si>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</si>
  <si>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</si>
  <si>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</si>
  <si>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</si>
  <si>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</si>
  <si>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</si>
  <si>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</si>
  <si>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</si>
  <si>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</si>
  <si>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</si>
  <si>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</si>
  <si>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</si>
  <si>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</si>
  <si>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</si>
  <si>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</si>
  <si>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</si>
  <si>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</si>
  <si>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</si>
  <si>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</si>
  <si>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</si>
  <si>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</si>
  <si>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</si>
  <si>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</si>
  <si>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</si>
  <si>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</si>
  <si>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</si>
  <si>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</si>
  <si>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</si>
  <si>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</si>
  <si>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</si>
  <si>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</si>
  <si>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</si>
  <si>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</si>
  <si>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</si>
  <si>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</si>
  <si>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</si>
  <si>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</si>
  <si>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</si>
  <si>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</si>
  <si>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</si>
  <si>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</si>
  <si>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</si>
  <si>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</si>
  <si>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</si>
  <si>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</si>
  <si>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</si>
  <si>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</si>
  <si>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</si>
  <si>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</si>
  <si>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</si>
  <si>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</si>
  <si>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</si>
  <si>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</si>
  <si>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</si>
  <si>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</si>
  <si>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</si>
  <si>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</si>
  <si>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</si>
  <si>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</si>
  <si>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</si>
  <si>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</si>
  <si>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</si>
  <si>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</si>
  <si>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</si>
  <si>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</si>
  <si>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</si>
  <si>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</si>
  <si>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</si>
  <si>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</si>
  <si>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</si>
  <si>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</si>
  <si>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</si>
  <si>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</si>
  <si>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</si>
  <si>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</si>
  <si>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</si>
  <si>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</si>
  <si>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</si>
  <si>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</si>
  <si>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</si>
  <si>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</si>
  <si>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</si>
  <si>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</si>
  <si>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</si>
  <si>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</si>
  <si>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</si>
  <si>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</si>
  <si>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</si>
  <si>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</si>
  <si>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</si>
  <si>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</si>
  <si>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</si>
  <si>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</si>
  <si>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</si>
  <si>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</si>
  <si>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</si>
  <si>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</si>
  <si>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</si>
  <si>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</si>
  <si>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</si>
  <si>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</si>
  <si>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</si>
  <si>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</si>
  <si>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</si>
  <si>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</si>
  <si>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</si>
  <si>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</si>
  <si>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</si>
  <si>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</si>
  <si>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</si>
  <si>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</si>
  <si>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</si>
  <si>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</si>
  <si>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</si>
  <si>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</si>
  <si>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</si>
  <si>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</si>
  <si>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</si>
  <si>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</si>
  <si>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</si>
  <si>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</si>
  <si>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</si>
  <si>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</si>
  <si>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</si>
  <si>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</si>
  <si>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</si>
  <si>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</si>
  <si>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</si>
  <si>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</si>
  <si>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</si>
  <si>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</si>
  <si>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</si>
  <si>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</si>
  <si>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</si>
  <si>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</si>
  <si>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</si>
  <si>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</si>
  <si>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</si>
  <si>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</si>
  <si>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</si>
  <si>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</si>
  <si>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</si>
  <si>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</si>
  <si>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</si>
  <si>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</si>
  <si>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</si>
  <si>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</si>
  <si>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</si>
  <si>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</si>
  <si>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</si>
  <si>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</si>
  <si>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</si>
  <si>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</si>
  <si>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</si>
  <si>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</si>
  <si>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</si>
  <si>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</si>
  <si>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</si>
  <si>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</si>
  <si>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</si>
  <si>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</si>
  <si>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</si>
  <si>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</si>
  <si>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</si>
  <si>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</si>
  <si>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</si>
  <si>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</si>
  <si>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</si>
  <si>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</si>
  <si>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</si>
  <si>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</si>
  <si>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</si>
  <si>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</si>
  <si>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</si>
  <si>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</si>
  <si>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</si>
  <si>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</si>
  <si>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</si>
  <si>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</si>
  <si>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</si>
  <si>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</si>
  <si>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</si>
  <si>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</si>
  <si>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</si>
  <si>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</si>
  <si>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</si>
  <si>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</si>
  <si>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</si>
  <si>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</si>
  <si>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</si>
  <si>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</si>
  <si>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</si>
  <si>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</si>
  <si>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</si>
  <si>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</si>
  <si>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</si>
  <si>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</si>
  <si>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</si>
  <si>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</si>
  <si>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</si>
  <si>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</si>
  <si>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</si>
  <si>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</si>
  <si>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</si>
  <si>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</si>
  <si>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</si>
  <si>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</si>
  <si>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</si>
  <si>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</si>
  <si>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</si>
  <si>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</si>
  <si>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</si>
  <si>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</si>
  <si>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</si>
  <si>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</si>
  <si>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</si>
  <si>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</si>
  <si>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</si>
  <si>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</si>
  <si>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</si>
  <si>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</si>
  <si>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</si>
  <si>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</si>
  <si>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</si>
  <si>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</si>
  <si>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</si>
  <si>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</si>
  <si>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</si>
  <si>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</si>
  <si>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</si>
  <si>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</si>
  <si>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</si>
  <si>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</si>
  <si>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</si>
  <si>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</si>
  <si>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</si>
  <si>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</si>
  <si>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</si>
  <si>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</si>
  <si>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</si>
  <si>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</si>
  <si>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</si>
  <si>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</si>
  <si>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</si>
  <si>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</si>
  <si>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</si>
  <si>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</si>
  <si>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</si>
  <si>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</si>
  <si>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</si>
  <si>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</si>
  <si>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</si>
  <si>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</si>
  <si>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</si>
  <si>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</si>
  <si>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</si>
  <si>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</si>
  <si>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</si>
  <si>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</si>
  <si>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</si>
  <si>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</si>
  <si>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</si>
  <si>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</si>
  <si>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</si>
  <si>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</si>
  <si>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</si>
  <si>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</si>
  <si>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</si>
  <si>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</si>
  <si>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</si>
  <si>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</si>
  <si>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</si>
  <si>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</si>
  <si>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</si>
  <si>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</si>
  <si>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</si>
  <si>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</si>
  <si>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</si>
  <si>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</si>
  <si>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</si>
  <si>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</si>
  <si>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</si>
  <si>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</si>
  <si>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</si>
  <si>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</si>
  <si>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</si>
  <si>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</si>
  <si>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</si>
  <si>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</si>
  <si>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</si>
  <si>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</si>
  <si>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</si>
  <si>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</si>
  <si>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</si>
  <si>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</si>
  <si>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</si>
  <si>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</si>
  <si>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</si>
  <si>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</si>
  <si>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</si>
  <si>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</si>
  <si>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</si>
  <si>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</si>
  <si>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</si>
  <si>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</si>
  <si>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</si>
  <si>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</si>
  <si>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</si>
  <si>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</si>
  <si>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</si>
  <si>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</si>
  <si>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</si>
  <si>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</si>
  <si>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</si>
  <si>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</si>
  <si>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</si>
  <si>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</si>
  <si>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</si>
  <si>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SERVIÇO</t>
  </si>
  <si>
    <t>EXECUÇÃO DE PAVIMENTO EM PISO INTERTRAVADO, COM BLOCO 16 FACES DE 22 X 11 CM, ESPESSURA 8 CM. AF_10/2022</t>
  </si>
  <si>
    <t>1238</t>
  </si>
  <si>
    <t>94277</t>
  </si>
  <si>
    <t>ASSENTAMENTO DE GUIA (MEIO-FIO) EM TRECHO RETO, CONFECCIONADA EM CONCRETO PRÉ-FABRICADO, DIMENSÕES 80X08X08X25 CM (COMPRIMENTO X BASE INFERIOR X BASE SUPERIOR X ALTURA), PARA URBANIZAÇÃO INTERNA DE EMPREENDIMENTOS. AF_06/2016</t>
  </si>
  <si>
    <t>140,30</t>
  </si>
  <si>
    <t>Boca de lobo simples - BLS 02 - areia e brita comerciais</t>
  </si>
  <si>
    <t>1</t>
  </si>
  <si>
    <t>TUBO DE CONCRETO SIMPLES POROSO, DN 200 MM, PARA DRENO - FORNECIMENTO E ASSENTAMENTO. AF_07/2021</t>
  </si>
  <si>
    <t>15</t>
  </si>
  <si>
    <t>95570</t>
  </si>
  <si>
    <t>TUBO DE CONCRETO (SIMPLES) PARA REDES COLETORAS DE ÁGUAS PLUVIAIS, DIÂMETRO DE 300 MM, JUNTA RÍGIDA, INSTALADO EM LOCAL COM ALTO NÍVEL DE INTERFERÊNCIAS - FORNECIMENTO E ASSENTAMENTO. AF_12/2015</t>
  </si>
  <si>
    <t>35</t>
  </si>
  <si>
    <t>composição 01</t>
  </si>
  <si>
    <t>SISTEMA DE COLETA DE DRENAGEM COM GRELHA FOFO METÁLICA DE 15 CM DE LARGURA</t>
  </si>
  <si>
    <t>18</t>
  </si>
  <si>
    <t>PAVIMENTAÇÃO DE ACESSO AO CLUBE JUVENIL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</si>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</sst>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  <numFmt numFmtId="169" formatCode="[$-416]mmm\-yy;@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69" fontId="0" fillId="0" borderId="1" xfId="0" applyNumberFormat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5" t="s">
        <v>3753</v>
      </c>
      <c r="B1" s="126"/>
      <c r="C1" s="126"/>
      <c r="D1" s="126"/>
      <c r="E1" s="126"/>
      <c r="F1" s="126"/>
      <c r="G1" s="127"/>
    </row>
    <row r="2" spans="1:8" s="59" customFormat="1" ht="15.75" thickBot="1" x14ac:dyDescent="0.3">
      <c r="A2" s="15" t="s">
        <v>161</v>
      </c>
      <c r="B2" s="131" t="s">
        <v>7</v>
      </c>
      <c r="C2" s="131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32" t="s">
        <v>3987</v>
      </c>
      <c r="C3" s="132"/>
      <c r="D3" s="132"/>
      <c r="E3" s="132"/>
      <c r="F3" s="132"/>
      <c r="G3" s="133"/>
    </row>
    <row r="4" spans="1:8" s="59" customFormat="1" ht="15.75" thickBot="1" x14ac:dyDescent="0.3">
      <c r="A4" s="15" t="s">
        <v>175</v>
      </c>
      <c r="B4" s="134" t="s">
        <v>3988</v>
      </c>
      <c r="C4" s="134"/>
      <c r="D4" s="134"/>
      <c r="E4" s="135"/>
      <c r="F4" s="22" t="s">
        <v>179</v>
      </c>
      <c r="G4" s="78" t="s">
        <v>3989</v>
      </c>
    </row>
    <row r="5" spans="1:8" s="59" customFormat="1" ht="15.75" thickBot="1" x14ac:dyDescent="0.3">
      <c r="A5" s="15" t="s">
        <v>3787</v>
      </c>
      <c r="B5" s="80" t="s">
        <v>170</v>
      </c>
      <c r="C5" s="15" t="s">
        <v>3958</v>
      </c>
      <c r="D5" s="15"/>
      <c r="E5" s="15"/>
      <c r="F5" s="136"/>
      <c r="G5" s="137"/>
    </row>
    <row r="6" spans="1:8" s="61" customFormat="1" ht="15.75" thickBot="1" x14ac:dyDescent="0.3">
      <c r="A6" s="15" t="s">
        <v>155</v>
      </c>
      <c r="B6" s="51">
        <f>'Orçamento-base'!C6</f>
        <v>130136.18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8" t="s">
        <v>3751</v>
      </c>
      <c r="B11" s="129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8"/>
      <c r="B12" s="130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abSelected="1" topLeftCell="A10" workbookViewId="0">
      <selection activeCell="C19" sqref="C19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22.28515625" style="40" bestFit="1" customWidth="1"/>
    <col min="6" max="6" width="11" style="69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22.5703125" style="43" customWidth="1"/>
    <col min="12" max="12" width="13.85546875" style="99" customWidth="1"/>
    <col min="13" max="13" width="15.140625" style="100" customWidth="1"/>
    <col min="14" max="14" width="17.5703125" style="45" customWidth="1"/>
    <col min="15" max="15" width="10.28515625" style="42" customWidth="1"/>
    <col min="16" max="16" width="14.7109375" style="42" customWidth="1"/>
    <col min="17" max="17" width="17" style="42" customWidth="1"/>
    <col min="18" max="18" width="12.85546875" style="40" customWidth="1"/>
    <col min="19" max="19" width="12" style="40" customWidth="1"/>
    <col min="20" max="16384" width="9.140625" style="40"/>
  </cols>
  <sheetData>
    <row r="1" spans="1:18" customFormat="1" ht="16.5" thickBot="1" x14ac:dyDescent="0.3">
      <c r="A1" s="162" t="s">
        <v>3676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5" t="str">
        <f>IF(Identificação!B2=0,"",Identificação!B2)</f>
        <v>Tomada de Preços</v>
      </c>
      <c r="D2" s="165"/>
      <c r="E2" s="165"/>
      <c r="F2" s="165"/>
      <c r="G2" s="165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3" t="s">
        <v>153</v>
      </c>
      <c r="B3" s="144"/>
      <c r="C3" s="145" t="str">
        <f>IF(Identificação!B3=0,"",Identificação!B3)</f>
        <v>PAVIMENTAÇÃO DE ACESSO AO CLUBE JUVENIL</v>
      </c>
      <c r="D3" s="145"/>
      <c r="E3" s="145"/>
      <c r="F3" s="145"/>
      <c r="G3" s="145"/>
      <c r="H3" s="145"/>
      <c r="I3" s="145"/>
      <c r="J3" s="145"/>
      <c r="K3" s="146"/>
      <c r="L3" s="94"/>
      <c r="M3" s="94"/>
    </row>
    <row r="4" spans="1:18" s="27" customFormat="1" ht="15.75" thickBot="1" x14ac:dyDescent="0.3">
      <c r="A4" s="15" t="s">
        <v>176</v>
      </c>
      <c r="B4" s="22"/>
      <c r="C4" s="139" t="str">
        <f>IF(Identificação!B4=0,"",Identificação!B4)</f>
        <v>PREFEITURA DE COTIPORA</v>
      </c>
      <c r="D4" s="139"/>
      <c r="E4" s="139"/>
      <c r="F4" s="139"/>
      <c r="G4" s="139"/>
      <c r="H4" s="139"/>
      <c r="I4" s="139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39" t="str">
        <f>IF(Identificação!B5=0,"",Identificação!B5)</f>
        <v>Obras e Serviços de Engenharia</v>
      </c>
      <c r="D5" s="139"/>
      <c r="E5" s="139"/>
      <c r="F5" s="139"/>
      <c r="G5" s="140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1">
        <f>SUMIFS(K12:K39953,B12:B39953,"&gt;0",K12:K39953,"&lt;&gt;0")</f>
        <v>130136.18</v>
      </c>
      <c r="D6" s="141"/>
      <c r="E6" s="141"/>
      <c r="F6" s="141"/>
      <c r="G6" s="142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4" t="s">
        <v>3762</v>
      </c>
      <c r="B10" s="154" t="s">
        <v>3760</v>
      </c>
      <c r="C10" s="154" t="s">
        <v>3761</v>
      </c>
      <c r="D10" s="156" t="s">
        <v>3675</v>
      </c>
      <c r="E10" s="158" t="s">
        <v>168</v>
      </c>
      <c r="F10" s="160" t="s">
        <v>3674</v>
      </c>
      <c r="G10" s="156" t="s">
        <v>156</v>
      </c>
      <c r="H10" s="151" t="s">
        <v>165</v>
      </c>
      <c r="I10" s="152"/>
      <c r="J10" s="152"/>
      <c r="K10" s="152"/>
      <c r="L10" s="152"/>
      <c r="M10" s="153"/>
      <c r="N10" s="147" t="s">
        <v>177</v>
      </c>
      <c r="O10" s="148"/>
      <c r="P10" s="149" t="s">
        <v>178</v>
      </c>
      <c r="Q10" s="150"/>
      <c r="R10" s="138" t="s">
        <v>3678</v>
      </c>
    </row>
    <row r="11" spans="1:18" customFormat="1" ht="45.75" thickBot="1" x14ac:dyDescent="0.3">
      <c r="A11" s="155"/>
      <c r="B11" s="155"/>
      <c r="C11" s="155"/>
      <c r="D11" s="157"/>
      <c r="E11" s="159"/>
      <c r="F11" s="161"/>
      <c r="G11" s="157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38"/>
    </row>
    <row r="12" spans="1:18" ht="15.75" thickBot="1" x14ac:dyDescent="0.3">
      <c r="A12" s="47"/>
      <c r="B12" s="56" t="str">
        <f>IF(AND(G12&lt;&gt;"",H12&gt;0,I12&lt;&gt;"",J12&lt;&gt;0,K12&lt;&gt;0),COUNT($B$11:B11)+1,"")</f>
        <v/>
      </c>
      <c r="C12" s="34"/>
      <c r="D12" s="91"/>
      <c r="E12" s="47"/>
      <c r="F12" s="68"/>
      <c r="G12" s="119" t="s">
        <v>3971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23.25" x14ac:dyDescent="0.25">
      <c r="A13" s="47"/>
      <c r="B13" s="56">
        <f>IF(AND(G13&lt;&gt;"",H13&gt;0,I13&lt;&gt;"",J13&lt;&gt;0,K13&lt;&gt;0),COUNT($B$11:B12)+1,"")</f>
        <v>1</v>
      </c>
      <c r="C13" s="34">
        <v>1</v>
      </c>
      <c r="D13" s="91" t="s">
        <v>3778</v>
      </c>
      <c r="E13" s="122">
        <v>92404</v>
      </c>
      <c r="F13" s="123">
        <v>44866</v>
      </c>
      <c r="G13" s="120" t="s">
        <v>3972</v>
      </c>
      <c r="H13" s="121" t="s">
        <v>3973</v>
      </c>
      <c r="I13" s="47" t="s">
        <v>3696</v>
      </c>
      <c r="J13" s="114">
        <v>88.36</v>
      </c>
      <c r="K13" s="54">
        <f>IFERROR(IF(H13*J13&lt;&gt;0,ROUND(ROUND(H13,4)*ROUND(J13,4),2),""),"")</f>
        <v>109389.68</v>
      </c>
      <c r="L13" s="98">
        <v>0.19689999999999999</v>
      </c>
      <c r="M13" s="98">
        <v>0.69189999999999996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45.75" x14ac:dyDescent="0.25">
      <c r="A14" s="47"/>
      <c r="B14" s="117">
        <f>IF(AND(G14&lt;&gt;"",H14&gt;0,I14&lt;&gt;"",J14&lt;&gt;0,K14&lt;&gt;0),COUNT($B$11:B13)+1,"")</f>
        <v>2</v>
      </c>
      <c r="C14" s="34">
        <v>2</v>
      </c>
      <c r="D14" s="91" t="s">
        <v>3778</v>
      </c>
      <c r="E14" s="122" t="s">
        <v>3974</v>
      </c>
      <c r="F14" s="123">
        <v>44867</v>
      </c>
      <c r="G14" s="120" t="s">
        <v>3975</v>
      </c>
      <c r="H14" s="121" t="s">
        <v>3976</v>
      </c>
      <c r="I14" s="47" t="s">
        <v>3695</v>
      </c>
      <c r="J14" s="114">
        <v>48.98</v>
      </c>
      <c r="K14" s="106">
        <f>IFERROR(IF(H14*J14&lt;&gt;0,ROUND(ROUND(H14,4)*ROUND(J14,4),2),""),"")</f>
        <v>6871.89</v>
      </c>
      <c r="L14" s="98">
        <v>0.19689999999999999</v>
      </c>
      <c r="M14" s="98">
        <v>0.69189999999999996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3</v>
      </c>
      <c r="C15" s="34">
        <v>3</v>
      </c>
      <c r="D15" s="91" t="s">
        <v>3778</v>
      </c>
      <c r="E15" s="122">
        <v>2003620</v>
      </c>
      <c r="F15" s="123">
        <v>44868</v>
      </c>
      <c r="G15" s="120" t="s">
        <v>3977</v>
      </c>
      <c r="H15" s="121" t="s">
        <v>3978</v>
      </c>
      <c r="I15" s="47" t="s">
        <v>3702</v>
      </c>
      <c r="J15" s="114">
        <v>1299.82</v>
      </c>
      <c r="K15" s="106">
        <f t="shared" ref="K15:K78" si="0">IFERROR(IF(H15*J15&lt;&gt;0,ROUND(ROUND(H15,4)*ROUND(J15,4),2),""),"")</f>
        <v>1299.82</v>
      </c>
      <c r="L15" s="98">
        <v>0.19689999999999999</v>
      </c>
      <c r="M15" s="98">
        <v>0.69189999999999996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23.25" x14ac:dyDescent="0.25">
      <c r="A16" s="47"/>
      <c r="B16" s="117">
        <f>IF(AND(G16&lt;&gt;"",H16&gt;0,I16&lt;&gt;"",J16&lt;&gt;0,K16&lt;&gt;0),COUNT($B$11:B15)+1,"")</f>
        <v>4</v>
      </c>
      <c r="C16" s="34">
        <v>4</v>
      </c>
      <c r="D16" s="91" t="s">
        <v>3778</v>
      </c>
      <c r="E16" s="122">
        <v>102707</v>
      </c>
      <c r="F16" s="123">
        <v>44869</v>
      </c>
      <c r="G16" s="120" t="s">
        <v>3979</v>
      </c>
      <c r="H16" s="121" t="s">
        <v>3980</v>
      </c>
      <c r="I16" s="47" t="s">
        <v>3695</v>
      </c>
      <c r="J16" s="114">
        <v>42.33</v>
      </c>
      <c r="K16" s="106">
        <f t="shared" si="0"/>
        <v>634.95000000000005</v>
      </c>
      <c r="L16" s="98">
        <v>0.19689999999999999</v>
      </c>
      <c r="M16" s="98">
        <v>0.69189999999999996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34.5" x14ac:dyDescent="0.25">
      <c r="A17" s="47"/>
      <c r="B17" s="117">
        <f>IF(AND(G17&lt;&gt;"",H17&gt;0,I17&lt;&gt;"",J17&lt;&gt;0,K17&lt;&gt;0),COUNT($B$11:B16)+1,"")</f>
        <v>5</v>
      </c>
      <c r="C17" s="34">
        <v>5</v>
      </c>
      <c r="D17" s="91" t="s">
        <v>3778</v>
      </c>
      <c r="E17" s="122" t="s">
        <v>3981</v>
      </c>
      <c r="F17" s="123">
        <v>44870</v>
      </c>
      <c r="G17" s="120" t="s">
        <v>3982</v>
      </c>
      <c r="H17" s="121" t="s">
        <v>3983</v>
      </c>
      <c r="I17" s="47" t="s">
        <v>3695</v>
      </c>
      <c r="J17" s="114">
        <v>123.94</v>
      </c>
      <c r="K17" s="106">
        <f t="shared" si="0"/>
        <v>4337.8999999999996</v>
      </c>
      <c r="L17" s="98">
        <v>0.19689999999999999</v>
      </c>
      <c r="M17" s="98">
        <v>0.69189999999999996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23.25" x14ac:dyDescent="0.25">
      <c r="A18" s="47"/>
      <c r="B18" s="117">
        <f>IF(AND(G18&lt;&gt;"",H18&gt;0,I18&lt;&gt;"",J18&lt;&gt;0,K18&lt;&gt;0),COUNT($B$11:B17)+1,"")</f>
        <v>6</v>
      </c>
      <c r="C18" s="34">
        <v>6</v>
      </c>
      <c r="D18" s="91" t="s">
        <v>3778</v>
      </c>
      <c r="E18" s="122" t="s">
        <v>3984</v>
      </c>
      <c r="F18" s="123">
        <v>44871</v>
      </c>
      <c r="G18" s="120" t="s">
        <v>3985</v>
      </c>
      <c r="H18" s="121" t="s">
        <v>3986</v>
      </c>
      <c r="I18" s="47" t="s">
        <v>3695</v>
      </c>
      <c r="J18" s="114">
        <v>422.33</v>
      </c>
      <c r="K18" s="106">
        <f t="shared" si="0"/>
        <v>7601.94</v>
      </c>
      <c r="L18" s="98">
        <v>0.19689999999999999</v>
      </c>
      <c r="M18" s="98">
        <v>0.69189999999999996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 t="str">
        <f>IF(AND(G19&lt;&gt;"",H19&gt;0,I19&lt;&gt;"",J19&lt;&gt;0,K19&lt;&gt;0),COUNT($B$11:B18)+1,"")</f>
        <v/>
      </c>
      <c r="C19" s="34"/>
      <c r="D19" s="91"/>
      <c r="E19" s="47"/>
      <c r="F19" s="68"/>
      <c r="G19" s="41"/>
      <c r="H19" s="114"/>
      <c r="I19" s="47"/>
      <c r="J19" s="114"/>
      <c r="K19" s="106" t="str">
        <f t="shared" si="0"/>
        <v/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 t="str">
        <f>IF(AND(G20&lt;&gt;"",H20&gt;0,I20&lt;&gt;"",J20&lt;&gt;0,K20&lt;&gt;0),COUNT($B$11:B19)+1,"")</f>
        <v/>
      </c>
      <c r="C20" s="34"/>
      <c r="D20" s="91"/>
      <c r="E20" s="47"/>
      <c r="F20" s="68"/>
      <c r="G20" s="41"/>
      <c r="H20" s="114"/>
      <c r="I20" s="47"/>
      <c r="J20" s="114"/>
      <c r="K20" s="106" t="str">
        <f t="shared" si="0"/>
        <v/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 t="str">
        <f>IF(AND(G21&lt;&gt;"",H21&gt;0,I21&lt;&gt;"",J21&lt;&gt;0,K21&lt;&gt;0),COUNT($B$11:B20)+1,"")</f>
        <v/>
      </c>
      <c r="C21" s="34"/>
      <c r="D21" s="91"/>
      <c r="E21" s="47"/>
      <c r="F21" s="68"/>
      <c r="G21" s="41"/>
      <c r="H21" s="114"/>
      <c r="I21" s="47"/>
      <c r="J21" s="114"/>
      <c r="K21" s="106" t="str">
        <f t="shared" si="0"/>
        <v/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 t="str">
        <f>IF(AND(G22&lt;&gt;"",H22&gt;0,I22&lt;&gt;"",J22&lt;&gt;0,K22&lt;&gt;0),COUNT($B$11:B21)+1,"")</f>
        <v/>
      </c>
      <c r="C22" s="34"/>
      <c r="D22" s="91"/>
      <c r="E22" s="47"/>
      <c r="F22" s="68"/>
      <c r="G22" s="41"/>
      <c r="H22" s="114"/>
      <c r="I22" s="47"/>
      <c r="J22" s="114"/>
      <c r="K22" s="106" t="str">
        <f t="shared" si="0"/>
        <v/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 t="str">
        <f>IF(AND(G23&lt;&gt;"",H23&gt;0,I23&lt;&gt;"",J23&lt;&gt;0,K23&lt;&gt;0),COUNT($B$11:B22)+1,"")</f>
        <v/>
      </c>
      <c r="C23" s="34"/>
      <c r="D23" s="91"/>
      <c r="E23" s="47"/>
      <c r="F23" s="68"/>
      <c r="G23" s="41"/>
      <c r="H23" s="114"/>
      <c r="I23" s="47"/>
      <c r="J23" s="114"/>
      <c r="K23" s="106" t="str">
        <f t="shared" si="0"/>
        <v/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 t="str">
        <f>IF(AND(G24&lt;&gt;"",H24&gt;0,I24&lt;&gt;"",J24&lt;&gt;0,K24&lt;&gt;0),COUNT($B$11:B23)+1,"")</f>
        <v/>
      </c>
      <c r="C24" s="34"/>
      <c r="D24" s="91"/>
      <c r="E24" s="47"/>
      <c r="F24" s="68"/>
      <c r="G24" s="41"/>
      <c r="H24" s="114"/>
      <c r="I24" s="47"/>
      <c r="J24" s="114"/>
      <c r="K24" s="106" t="str">
        <f t="shared" si="0"/>
        <v/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 t="str">
        <f>IF(AND(G25&lt;&gt;"",H25&gt;0,I25&lt;&gt;"",J25&lt;&gt;0,K25&lt;&gt;0),COUNT($B$11:B24)+1,"")</f>
        <v/>
      </c>
      <c r="C25" s="34"/>
      <c r="D25" s="91"/>
      <c r="E25" s="47"/>
      <c r="F25" s="68"/>
      <c r="G25" s="41"/>
      <c r="H25" s="114"/>
      <c r="I25" s="47"/>
      <c r="J25" s="114"/>
      <c r="K25" s="106" t="str">
        <f t="shared" si="0"/>
        <v/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 t="str">
        <f>IF(AND(G26&lt;&gt;"",H26&gt;0,I26&lt;&gt;"",J26&lt;&gt;0,K26&lt;&gt;0),COUNT($B$11:B25)+1,"")</f>
        <v/>
      </c>
      <c r="C26" s="34"/>
      <c r="D26" s="91"/>
      <c r="E26" s="47"/>
      <c r="F26" s="68"/>
      <c r="G26" s="41"/>
      <c r="H26" s="114"/>
      <c r="I26" s="47"/>
      <c r="J26" s="114"/>
      <c r="K26" s="106" t="str">
        <f t="shared" si="0"/>
        <v/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 t="str">
        <f>IF(AND(G27&lt;&gt;"",H27&gt;0,I27&lt;&gt;"",J27&lt;&gt;0,K27&lt;&gt;0),COUNT($B$11:B26)+1,"")</f>
        <v/>
      </c>
      <c r="C27" s="34"/>
      <c r="D27" s="91"/>
      <c r="E27" s="47"/>
      <c r="F27" s="68"/>
      <c r="G27" s="41"/>
      <c r="H27" s="114"/>
      <c r="I27" s="47"/>
      <c r="J27" s="114"/>
      <c r="K27" s="106" t="str">
        <f t="shared" si="0"/>
        <v/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 t="str">
        <f>IF(AND(G28&lt;&gt;"",H28&gt;0,I28&lt;&gt;"",J28&lt;&gt;0,K28&lt;&gt;0),COUNT($B$11:B27)+1,"")</f>
        <v/>
      </c>
      <c r="C28" s="34"/>
      <c r="D28" s="91"/>
      <c r="E28" s="47"/>
      <c r="F28" s="68"/>
      <c r="G28" s="41"/>
      <c r="H28" s="114"/>
      <c r="I28" s="47"/>
      <c r="J28" s="114"/>
      <c r="K28" s="106" t="str">
        <f t="shared" si="0"/>
        <v/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 t="str">
        <f>IF(AND(G29&lt;&gt;"",H29&gt;0,I29&lt;&gt;"",J29&lt;&gt;0,K29&lt;&gt;0),COUNT($B$11:B28)+1,"")</f>
        <v/>
      </c>
      <c r="C29" s="34"/>
      <c r="D29" s="91"/>
      <c r="E29" s="47"/>
      <c r="F29" s="68"/>
      <c r="G29" s="41"/>
      <c r="H29" s="114"/>
      <c r="I29" s="47"/>
      <c r="J29" s="114"/>
      <c r="K29" s="106" t="str">
        <f t="shared" si="0"/>
        <v/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 t="str">
        <f>IF(AND(G30&lt;&gt;"",H30&gt;0,I30&lt;&gt;"",J30&lt;&gt;0,K30&lt;&gt;0),COUNT($B$11:B29)+1,"")</f>
        <v/>
      </c>
      <c r="C30" s="34"/>
      <c r="D30" s="91"/>
      <c r="E30" s="47"/>
      <c r="F30" s="68"/>
      <c r="G30" s="41"/>
      <c r="H30" s="114"/>
      <c r="I30" s="47"/>
      <c r="J30" s="114"/>
      <c r="K30" s="106" t="str">
        <f t="shared" si="0"/>
        <v/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 t="str">
        <f>IF(AND(G31&lt;&gt;"",H31&gt;0,I31&lt;&gt;"",J31&lt;&gt;0,K31&lt;&gt;0),COUNT($B$11:B30)+1,"")</f>
        <v/>
      </c>
      <c r="C31" s="34"/>
      <c r="D31" s="91"/>
      <c r="E31" s="47"/>
      <c r="F31" s="68"/>
      <c r="G31" s="41"/>
      <c r="H31" s="114"/>
      <c r="I31" s="47"/>
      <c r="J31" s="114"/>
      <c r="K31" s="106" t="str">
        <f t="shared" si="0"/>
        <v/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34"/>
      <c r="D32" s="91"/>
      <c r="E32" s="47"/>
      <c r="F32" s="68"/>
      <c r="G32" s="41"/>
      <c r="H32" s="114"/>
      <c r="I32" s="47"/>
      <c r="J32" s="114"/>
      <c r="K32" s="106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34"/>
      <c r="D33" s="91"/>
      <c r="E33" s="47"/>
      <c r="F33" s="68"/>
      <c r="G33" s="41"/>
      <c r="H33" s="114"/>
      <c r="I33" s="47"/>
      <c r="J33" s="114"/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/>
      <c r="D34" s="91"/>
      <c r="E34" s="47"/>
      <c r="F34" s="68"/>
      <c r="G34" s="41"/>
      <c r="H34" s="114"/>
      <c r="I34" s="47"/>
      <c r="J34" s="114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47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47"/>
      <c r="J36" s="114"/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47"/>
      <c r="J37" s="114"/>
      <c r="K37" s="106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workbookViewId="0">
      <selection activeCell="C13" sqref="C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62" t="s">
        <v>3679</v>
      </c>
      <c r="B1" s="163"/>
      <c r="C1" s="163"/>
      <c r="D1" s="163"/>
      <c r="E1" s="163"/>
      <c r="F1" s="163"/>
      <c r="G1" s="163"/>
      <c r="H1" s="164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8" t="str">
        <f>IF(Identificação!B2=0,"",Identificação!B2)</f>
        <v>Tomada de Preços</v>
      </c>
      <c r="D2" s="168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3" t="s">
        <v>153</v>
      </c>
      <c r="B3" s="144"/>
      <c r="C3" s="145" t="str">
        <f>IF(Identificação!B3=0,"",Identificação!B3)</f>
        <v>PAVIMENTAÇÃO DE ACESSO AO CLUBE JUVENIL</v>
      </c>
      <c r="D3" s="145"/>
      <c r="E3" s="145"/>
      <c r="F3" s="145"/>
      <c r="G3" s="145"/>
      <c r="H3" s="146"/>
      <c r="I3" s="103"/>
      <c r="J3" s="103"/>
    </row>
    <row r="4" spans="1:12" s="27" customFormat="1" ht="15.75" thickBot="1" x14ac:dyDescent="0.3">
      <c r="A4" s="18" t="s">
        <v>3793</v>
      </c>
      <c r="B4" s="26"/>
      <c r="C4" s="134"/>
      <c r="D4" s="134"/>
      <c r="E4" s="134"/>
      <c r="F4" s="134"/>
      <c r="G4" s="22" t="s">
        <v>3754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69" t="str">
        <f>IF(Identificação!B5=0,"",Identificação!B5)</f>
        <v>Obras e Serviços de Engenharia</v>
      </c>
      <c r="D5" s="170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6">
        <f>SUMIFS(H12:H39953,B12:B39953,"&gt;0",H12:H39953,"&lt;&gt;0")</f>
        <v>0</v>
      </c>
      <c r="D6" s="167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4" t="s">
        <v>3755</v>
      </c>
      <c r="B10" s="154" t="s">
        <v>3756</v>
      </c>
      <c r="C10" s="154" t="s">
        <v>3677</v>
      </c>
      <c r="D10" s="156" t="s">
        <v>3757</v>
      </c>
      <c r="E10" s="171" t="s">
        <v>171</v>
      </c>
      <c r="F10" s="172"/>
      <c r="G10" s="172"/>
      <c r="H10" s="172"/>
      <c r="I10" s="172"/>
      <c r="J10" s="172"/>
      <c r="K10" s="172"/>
    </row>
    <row r="11" spans="1:12" customFormat="1" ht="45" x14ac:dyDescent="0.25">
      <c r="A11" s="155"/>
      <c r="B11" s="155"/>
      <c r="C11" s="155"/>
      <c r="D11" s="157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/>
      </c>
      <c r="D12" s="54" t="str">
        <f>IF('Orçamento-base'!G12&gt;0,'Orçamento-base'!G12,"")</f>
        <v>SERVIÇO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1</v>
      </c>
      <c r="C13" s="66">
        <f>IF('Orçamento-base'!C13&gt;0,'Orçamento-base'!C13,"")</f>
        <v>1</v>
      </c>
      <c r="D13" s="54" t="str">
        <f>IF('Orçamento-base'!G13&gt;0,'Orçamento-base'!G13,"")</f>
        <v>EXECUÇÃO DE PAVIMENTO EM PISO INTERTRAVADO, COM BLOCO 16 FACES DE 22 X 11 CM, ESPESSURA 8 CM. AF_10/2022</v>
      </c>
      <c r="E13" s="116" t="str">
        <f>IF('Orçamento-base'!H13&gt;0,'Orçamento-base'!H13,"")</f>
        <v>1238</v>
      </c>
      <c r="F13" s="54" t="str">
        <f>IF('Orçamento-base'!I13&gt;0,'Orçamento-base'!I13,"")</f>
        <v>m2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2</v>
      </c>
      <c r="C14" s="111">
        <f>IF('Orçamento-base'!C14&gt;0,'Orçamento-base'!C14,"")</f>
        <v>2</v>
      </c>
      <c r="D14" s="106" t="str">
        <f>IF('Orçamento-base'!G14&gt;0,'Orçamento-base'!G14,"")</f>
        <v>ASSENTAMENTO DE GUIA (MEIO-FIO) EM TRECHO RETO, CONFECCIONADA EM CONCRETO PRÉ-FABRICADO, DIMENSÕES 80X08X08X25 CM (COMPRIMENTO X BASE INFERIOR X BASE SUPERIOR X ALTURA), PARA URBANIZAÇÃO INTERNA DE EMPREENDIMENTOS. AF_06/2016</v>
      </c>
      <c r="E14" s="124" t="str">
        <f>IF('Orçamento-base'!H14&gt;0,'Orçamento-base'!H14,"")</f>
        <v>140,30</v>
      </c>
      <c r="F14" s="106" t="str">
        <f>IF('Orçamento-base'!I14&gt;0,'Orçamento-base'!I14,"")</f>
        <v>m</v>
      </c>
      <c r="G14" s="114"/>
      <c r="H14" s="106" t="str">
        <f t="shared" ref="H14:H36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3</v>
      </c>
      <c r="C15" s="111">
        <f>IF('Orçamento-base'!C15&gt;0,'Orçamento-base'!C15,"")</f>
        <v>3</v>
      </c>
      <c r="D15" s="106" t="str">
        <f>IF('Orçamento-base'!G15&gt;0,'Orçamento-base'!G15,"")</f>
        <v>Boca de lobo simples - BLS 02 - areia e brita comerciais</v>
      </c>
      <c r="E15" s="124" t="str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4</v>
      </c>
      <c r="C16" s="111">
        <f>IF('Orçamento-base'!C16&gt;0,'Orçamento-base'!C16,"")</f>
        <v>4</v>
      </c>
      <c r="D16" s="106" t="str">
        <f>IF('Orçamento-base'!G16&gt;0,'Orçamento-base'!G16,"")</f>
        <v>TUBO DE CONCRETO SIMPLES POROSO, DN 200 MM, PARA DRENO - FORNECIMENTO E ASSENTAMENTO. AF_07/2021</v>
      </c>
      <c r="E16" s="124" t="str">
        <f>IF('Orçamento-base'!H16&gt;0,'Orçamento-base'!H16,"")</f>
        <v>15</v>
      </c>
      <c r="F16" s="106" t="str">
        <f>IF('Orçamento-base'!I16&gt;0,'Orçamento-base'!I16,"")</f>
        <v>m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5</v>
      </c>
      <c r="C17" s="111">
        <f>IF('Orçamento-base'!C17&gt;0,'Orçamento-base'!C17,"")</f>
        <v>5</v>
      </c>
      <c r="D17" s="106" t="str">
        <f>IF('Orçamento-base'!G17&gt;0,'Orçamento-base'!G17,"")</f>
        <v>TUBO DE CONCRETO (SIMPLES) PARA REDES COLETORAS DE ÁGUAS PLUVIAIS, DIÂMETRO DE 300 MM, JUNTA RÍGIDA, INSTALADO EM LOCAL COM ALTO NÍVEL DE INTERFERÊNCIAS - FORNECIMENTO E ASSENTAMENTO. AF_12/2015</v>
      </c>
      <c r="E17" s="124" t="str">
        <f>IF('Orçamento-base'!H17&gt;0,'Orçamento-base'!H17,"")</f>
        <v>35</v>
      </c>
      <c r="F17" s="106" t="str">
        <f>IF('Orçamento-base'!I17&gt;0,'Orçamento-base'!I17,"")</f>
        <v>m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6</v>
      </c>
      <c r="C18" s="111">
        <f>IF('Orçamento-base'!C18&gt;0,'Orçamento-base'!C18,"")</f>
        <v>6</v>
      </c>
      <c r="D18" s="106" t="str">
        <f>IF('Orçamento-base'!G18&gt;0,'Orçamento-base'!G18,"")</f>
        <v>SISTEMA DE COLETA DE DRENAGEM COM GRELHA FOFO METÁLICA DE 15 CM DE LARGURA</v>
      </c>
      <c r="E18" s="124" t="str">
        <f>IF('Orçamento-base'!H18&gt;0,'Orçamento-base'!H18,"")</f>
        <v>18</v>
      </c>
      <c r="F18" s="106" t="str">
        <f>IF('Orçamento-base'!I18&gt;0,'Orçamento-base'!I18,"")</f>
        <v>m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 t="str">
        <f>'Orçamento-base'!B19</f>
        <v/>
      </c>
      <c r="C19" s="111" t="str">
        <f>IF('Orçamento-base'!C19&gt;0,'Orçamento-base'!C19,"")</f>
        <v/>
      </c>
      <c r="D19" s="106" t="str">
        <f>IF('Orçamento-base'!G19&gt;0,'Orçamento-base'!G19,"")</f>
        <v/>
      </c>
      <c r="E19" s="124" t="str">
        <f>IF('Orçamento-base'!H19&gt;0,'Orçamento-base'!H19,"")</f>
        <v/>
      </c>
      <c r="F19" s="106" t="str">
        <f>IF('Orçamento-base'!I19&gt;0,'Orçamento-base'!I19,"")</f>
        <v/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 t="str">
        <f>'Orçamento-base'!B20</f>
        <v/>
      </c>
      <c r="C20" s="111" t="str">
        <f>IF('Orçamento-base'!C20&gt;0,'Orçamento-base'!C20,"")</f>
        <v/>
      </c>
      <c r="D20" s="106" t="str">
        <f>IF('Orçamento-base'!G20&gt;0,'Orçamento-base'!G20,"")</f>
        <v/>
      </c>
      <c r="E20" s="124" t="str">
        <f>IF('Orçamento-base'!H20&gt;0,'Orçamento-base'!H20,"")</f>
        <v/>
      </c>
      <c r="F20" s="106" t="str">
        <f>IF('Orçamento-base'!I20&gt;0,'Orçamento-base'!I20,"")</f>
        <v/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 t="str">
        <f>'Orçamento-base'!B21</f>
        <v/>
      </c>
      <c r="C21" s="111" t="str">
        <f>IF('Orçamento-base'!C21&gt;0,'Orçamento-base'!C21,"")</f>
        <v/>
      </c>
      <c r="D21" s="106" t="str">
        <f>IF('Orçamento-base'!G21&gt;0,'Orçamento-base'!G21,"")</f>
        <v/>
      </c>
      <c r="E21" s="124" t="str">
        <f>IF('Orçamento-base'!H21&gt;0,'Orçamento-base'!H21,"")</f>
        <v/>
      </c>
      <c r="F21" s="106" t="str">
        <f>IF('Orçamento-base'!I21&gt;0,'Orçamento-base'!I21,"")</f>
        <v/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 t="str">
        <f>'Orçamento-base'!B22</f>
        <v/>
      </c>
      <c r="C22" s="111" t="str">
        <f>IF('Orçamento-base'!C22&gt;0,'Orçamento-base'!C22,"")</f>
        <v/>
      </c>
      <c r="D22" s="106" t="str">
        <f>IF('Orçamento-base'!G22&gt;0,'Orçamento-base'!G22,"")</f>
        <v/>
      </c>
      <c r="E22" s="124" t="str">
        <f>IF('Orçamento-base'!H22&gt;0,'Orçamento-base'!H22,"")</f>
        <v/>
      </c>
      <c r="F22" s="106" t="str">
        <f>IF('Orçamento-base'!I22&gt;0,'Orçamento-base'!I22,"")</f>
        <v/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 t="str">
        <f>'Orçamento-base'!B23</f>
        <v/>
      </c>
      <c r="C23" s="111" t="str">
        <f>IF('Orçamento-base'!C23&gt;0,'Orçamento-base'!C23,"")</f>
        <v/>
      </c>
      <c r="D23" s="106" t="str">
        <f>IF('Orçamento-base'!G23&gt;0,'Orçamento-base'!G23,"")</f>
        <v/>
      </c>
      <c r="E23" s="124" t="str">
        <f>IF('Orçamento-base'!H23&gt;0,'Orçamento-base'!H23,"")</f>
        <v/>
      </c>
      <c r="F23" s="106" t="str">
        <f>IF('Orçamento-base'!I23&gt;0,'Orçamento-base'!I23,"")</f>
        <v/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 t="str">
        <f>'Orçamento-base'!B24</f>
        <v/>
      </c>
      <c r="C24" s="111" t="str">
        <f>IF('Orçamento-base'!C24&gt;0,'Orçamento-base'!C24,"")</f>
        <v/>
      </c>
      <c r="D24" s="106" t="str">
        <f>IF('Orçamento-base'!G24&gt;0,'Orçamento-base'!G24,"")</f>
        <v/>
      </c>
      <c r="E24" s="124" t="str">
        <f>IF('Orçamento-base'!H24&gt;0,'Orçamento-base'!H24,"")</f>
        <v/>
      </c>
      <c r="F24" s="106" t="str">
        <f>IF('Orçamento-base'!I24&gt;0,'Orçamento-base'!I24,"")</f>
        <v/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 t="str">
        <f>'Orçamento-base'!B25</f>
        <v/>
      </c>
      <c r="C25" s="111" t="str">
        <f>IF('Orçamento-base'!C25&gt;0,'Orçamento-base'!C25,"")</f>
        <v/>
      </c>
      <c r="D25" s="106" t="str">
        <f>IF('Orçamento-base'!G25&gt;0,'Orçamento-base'!G25,"")</f>
        <v/>
      </c>
      <c r="E25" s="124" t="str">
        <f>IF('Orçamento-base'!H25&gt;0,'Orçamento-base'!H25,"")</f>
        <v/>
      </c>
      <c r="F25" s="106" t="str">
        <f>IF('Orçamento-base'!I25&gt;0,'Orçamento-base'!I25,"")</f>
        <v/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 t="str">
        <f>'Orçamento-base'!B26</f>
        <v/>
      </c>
      <c r="C26" s="111" t="str">
        <f>IF('Orçamento-base'!C26&gt;0,'Orçamento-base'!C26,"")</f>
        <v/>
      </c>
      <c r="D26" s="106" t="str">
        <f>IF('Orçamento-base'!G26&gt;0,'Orçamento-base'!G26,"")</f>
        <v/>
      </c>
      <c r="E26" s="124" t="str">
        <f>IF('Orçamento-base'!H26&gt;0,'Orçamento-base'!H26,"")</f>
        <v/>
      </c>
      <c r="F26" s="106" t="str">
        <f>IF('Orçamento-base'!I26&gt;0,'Orçamento-base'!I26,"")</f>
        <v/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 t="str">
        <f>'Orçamento-base'!B27</f>
        <v/>
      </c>
      <c r="C27" s="111" t="str">
        <f>IF('Orçamento-base'!C27&gt;0,'Orçamento-base'!C27,"")</f>
        <v/>
      </c>
      <c r="D27" s="106" t="str">
        <f>IF('Orçamento-base'!G27&gt;0,'Orçamento-base'!G27,"")</f>
        <v/>
      </c>
      <c r="E27" s="124" t="str">
        <f>IF('Orçamento-base'!H27&gt;0,'Orçamento-base'!H27,"")</f>
        <v/>
      </c>
      <c r="F27" s="106" t="str">
        <f>IF('Orçamento-base'!I27&gt;0,'Orçamento-base'!I27,"")</f>
        <v/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 t="str">
        <f>'Orçamento-base'!B28</f>
        <v/>
      </c>
      <c r="C28" s="111" t="str">
        <f>IF('Orçamento-base'!C28&gt;0,'Orçamento-base'!C28,"")</f>
        <v/>
      </c>
      <c r="D28" s="106" t="str">
        <f>IF('Orçamento-base'!G28&gt;0,'Orçamento-base'!G28,"")</f>
        <v/>
      </c>
      <c r="E28" s="124" t="str">
        <f>IF('Orçamento-base'!H28&gt;0,'Orçamento-base'!H28,"")</f>
        <v/>
      </c>
      <c r="F28" s="106" t="str">
        <f>IF('Orçamento-base'!I28&gt;0,'Orçamento-base'!I28,"")</f>
        <v/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 t="str">
        <f>'Orçamento-base'!B29</f>
        <v/>
      </c>
      <c r="C29" s="111" t="str">
        <f>IF('Orçamento-base'!C29&gt;0,'Orçamento-base'!C29,"")</f>
        <v/>
      </c>
      <c r="D29" s="106" t="str">
        <f>IF('Orçamento-base'!G29&gt;0,'Orçamento-base'!G29,"")</f>
        <v/>
      </c>
      <c r="E29" s="124" t="str">
        <f>IF('Orçamento-base'!H29&gt;0,'Orçamento-base'!H29,"")</f>
        <v/>
      </c>
      <c r="F29" s="106" t="str">
        <f>IF('Orçamento-base'!I29&gt;0,'Orçamento-base'!I29,"")</f>
        <v/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 t="str">
        <f>'Orçamento-base'!B30</f>
        <v/>
      </c>
      <c r="C30" s="111" t="str">
        <f>IF('Orçamento-base'!C30&gt;0,'Orçamento-base'!C30,"")</f>
        <v/>
      </c>
      <c r="D30" s="106" t="str">
        <f>IF('Orçamento-base'!G30&gt;0,'Orçamento-base'!G30,"")</f>
        <v/>
      </c>
      <c r="E30" s="124" t="str">
        <f>IF('Orçamento-base'!H30&gt;0,'Orçamento-base'!H30,"")</f>
        <v/>
      </c>
      <c r="F30" s="106" t="str">
        <f>IF('Orçamento-base'!I30&gt;0,'Orçamento-base'!I30,"")</f>
        <v/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 t="str">
        <f>'Orçamento-base'!B31</f>
        <v/>
      </c>
      <c r="C31" s="111" t="str">
        <f>IF('Orçamento-base'!C31&gt;0,'Orçamento-base'!C31,"")</f>
        <v/>
      </c>
      <c r="D31" s="106" t="str">
        <f>IF('Orçamento-base'!G31&gt;0,'Orçamento-base'!G31,"")</f>
        <v/>
      </c>
      <c r="E31" s="124" t="str">
        <f>IF('Orçamento-base'!H31&gt;0,'Orçamento-base'!H31,"")</f>
        <v/>
      </c>
      <c r="F31" s="106" t="str">
        <f>IF('Orçamento-base'!I31&gt;0,'Orçamento-base'!I31,"")</f>
        <v/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 t="str">
        <f>'Orçamento-base'!B32</f>
        <v/>
      </c>
      <c r="C32" s="111" t="str">
        <f>IF('Orçamento-base'!C32&gt;0,'Orçamento-base'!C32,"")</f>
        <v/>
      </c>
      <c r="D32" s="106" t="str">
        <f>IF('Orçamento-base'!G32&gt;0,'Orçamento-base'!G32,"")</f>
        <v/>
      </c>
      <c r="E32" s="124" t="str">
        <f>IF('Orçamento-base'!H32&gt;0,'Orçamento-base'!H32,"")</f>
        <v/>
      </c>
      <c r="F32" s="106" t="str">
        <f>IF('Orçamento-base'!I32&gt;0,'Orçamento-base'!I32,"")</f>
        <v/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 t="str">
        <f>'Orçamento-base'!B33</f>
        <v/>
      </c>
      <c r="C33" s="111" t="str">
        <f>IF('Orçamento-base'!C33&gt;0,'Orçamento-base'!C33,"")</f>
        <v/>
      </c>
      <c r="D33" s="106" t="str">
        <f>IF('Orçamento-base'!G33&gt;0,'Orçamento-base'!G33,"")</f>
        <v/>
      </c>
      <c r="E33" s="124" t="str">
        <f>IF('Orçamento-base'!H33&gt;0,'Orçamento-base'!H33,"")</f>
        <v/>
      </c>
      <c r="F33" s="106" t="str">
        <f>IF('Orçamento-base'!I33&gt;0,'Orçamento-base'!I33,"")</f>
        <v/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 t="str">
        <f>'Orçamento-base'!B34</f>
        <v/>
      </c>
      <c r="C34" s="111" t="str">
        <f>IF('Orçamento-base'!C34&gt;0,'Orçamento-base'!C34,"")</f>
        <v/>
      </c>
      <c r="D34" s="106" t="str">
        <f>IF('Orçamento-base'!G34&gt;0,'Orçamento-base'!G34,"")</f>
        <v/>
      </c>
      <c r="E34" s="124" t="str">
        <f>IF('Orçamento-base'!H34&gt;0,'Orçamento-base'!H34,"")</f>
        <v/>
      </c>
      <c r="F34" s="106" t="str">
        <f>IF('Orçamento-base'!I34&gt;0,'Orçamento-base'!I34,"")</f>
        <v/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 t="str">
        <f>'Orçamento-base'!B35</f>
        <v/>
      </c>
      <c r="C35" s="111" t="str">
        <f>IF('Orçamento-base'!C35&gt;0,'Orçamento-base'!C35,"")</f>
        <v/>
      </c>
      <c r="D35" s="106" t="str">
        <f>IF('Orçamento-base'!G35&gt;0,'Orçamento-base'!G35,"")</f>
        <v/>
      </c>
      <c r="E35" s="124" t="str">
        <f>IF('Orçamento-base'!H35&gt;0,'Orçamento-base'!H35,"")</f>
        <v/>
      </c>
      <c r="F35" s="106" t="str">
        <f>IF('Orçamento-base'!I35&gt;0,'Orçamento-base'!I35,"")</f>
        <v/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 t="str">
        <f>'Orçamento-base'!B36</f>
        <v/>
      </c>
      <c r="C36" s="111" t="str">
        <f>IF('Orçamento-base'!C36&gt;0,'Orçamento-base'!C36,"")</f>
        <v/>
      </c>
      <c r="D36" s="106" t="str">
        <f>IF('Orçamento-base'!G36&gt;0,'Orçamento-base'!G36,"")</f>
        <v/>
      </c>
      <c r="E36" s="124" t="str">
        <f>IF('Orçamento-base'!H36&gt;0,'Orçamento-base'!H36,"")</f>
        <v/>
      </c>
      <c r="F36" s="106" t="str">
        <f>IF('Orçamento-base'!I36&gt;0,'Orçamento-base'!I36,"")</f>
        <v/>
      </c>
      <c r="G36" s="114"/>
      <c r="H36" s="106" t="str">
        <f t="shared" si="0"/>
        <v/>
      </c>
      <c r="I36" s="98"/>
      <c r="J36" s="98"/>
      <c r="K36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2023-01-18T12:14:57Z</dcterms:modified>
</cp:coreProperties>
</file>