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bras\Engenharia\PAVIMENTAÇÕES\PAVIMENTAÇÃO CLUBE JUVENIL\03.Orçamento\"/>
    </mc:Choice>
  </mc:AlternateContent>
  <xr:revisionPtr revIDLastSave="0" documentId="13_ncr:1_{24409D37-52D6-46BE-BBB4-3F26E4E3BAC7}" xr6:coauthVersionLast="47" xr6:coauthVersionMax="47" xr10:uidLastSave="{00000000-0000-0000-0000-000000000000}"/>
  <bookViews>
    <workbookView xWindow="-120" yWindow="-120" windowWidth="29040" windowHeight="15840" tabRatio="580" xr2:uid="{00000000-000D-0000-FFFF-FFFF00000000}"/>
  </bookViews>
  <sheets>
    <sheet name="ORÇAMENTO" sheetId="1" r:id="rId1"/>
    <sheet name="CRONOGRAMA" sheetId="2" r:id="rId2"/>
  </sheets>
  <definedNames>
    <definedName name="_xlnm.Print_Area" localSheetId="1">CRONOGRAMA!$A$1:$G$26</definedName>
    <definedName name="_xlnm.Print_Area" localSheetId="0">ORÇAMENTO!$A$1:$H$27</definedName>
    <definedName name="_xlnm.Print_Titles" localSheetId="0">ORÇAMENTO!$1:$8</definedName>
  </definedNames>
  <calcPr calcId="181029"/>
</workbook>
</file>

<file path=xl/calcChain.xml><?xml version="1.0" encoding="utf-8"?>
<calcChain xmlns="http://schemas.openxmlformats.org/spreadsheetml/2006/main">
  <c r="G11" i="1" l="1"/>
  <c r="G12" i="1"/>
  <c r="H12" i="1" s="1"/>
  <c r="G13" i="1"/>
  <c r="G14" i="1"/>
  <c r="G15" i="1"/>
  <c r="H15" i="1" s="1"/>
  <c r="G10" i="1"/>
  <c r="B9" i="2"/>
  <c r="H14" i="1"/>
  <c r="H11" i="1"/>
  <c r="H13" i="1"/>
  <c r="H10" i="1"/>
  <c r="H18" i="1" l="1"/>
  <c r="H20" i="1" s="1"/>
  <c r="H21" i="1" s="1"/>
  <c r="C10" i="2"/>
  <c r="B23" i="2"/>
  <c r="B22" i="2"/>
  <c r="A3" i="2"/>
  <c r="A2" i="2"/>
  <c r="G11" i="2" l="1"/>
  <c r="G13" i="2" s="1"/>
  <c r="D11" i="2"/>
  <c r="E11" i="2"/>
  <c r="F11" i="2"/>
  <c r="F13" i="2" s="1"/>
  <c r="A15" i="2"/>
  <c r="H11" i="2" l="1"/>
  <c r="C13" i="2"/>
  <c r="E13" i="2"/>
  <c r="D13" i="2" l="1"/>
</calcChain>
</file>

<file path=xl/sharedStrings.xml><?xml version="1.0" encoding="utf-8"?>
<sst xmlns="http://schemas.openxmlformats.org/spreadsheetml/2006/main" count="66" uniqueCount="57">
  <si>
    <t>ITEM</t>
  </si>
  <si>
    <t>DESCRIÇÃO DOS SERVIÇOS</t>
  </si>
  <si>
    <t>VALOR TOTAL (R$)</t>
  </si>
  <si>
    <t>m²</t>
  </si>
  <si>
    <t>PREFEITURA MUNICIPAL DE COTIPORÃ</t>
  </si>
  <si>
    <t>valor total</t>
  </si>
  <si>
    <t>PLANILHA ORÇAMENTÁRIA</t>
  </si>
  <si>
    <t>1.1</t>
  </si>
  <si>
    <t>DISCRIMINAÇÃO</t>
  </si>
  <si>
    <t>VALOR</t>
  </si>
  <si>
    <t>1.</t>
  </si>
  <si>
    <t>FÍSICO</t>
  </si>
  <si>
    <t>1.2</t>
  </si>
  <si>
    <t>FINANCEIRO</t>
  </si>
  <si>
    <t>_________________________________________</t>
  </si>
  <si>
    <t>CRONOGRAMA FÍSICO-FINANCEIRO</t>
  </si>
  <si>
    <t xml:space="preserve">TOTAL </t>
  </si>
  <si>
    <t>1º SEMANA</t>
  </si>
  <si>
    <t>2º SEMANA</t>
  </si>
  <si>
    <t xml:space="preserve">CUSTO TOTAL   </t>
  </si>
  <si>
    <t>1.3</t>
  </si>
  <si>
    <t>m</t>
  </si>
  <si>
    <t>1.4</t>
  </si>
  <si>
    <t>Cristiano Fugali</t>
  </si>
  <si>
    <t>Engenheiro Civil - CREA/RS 236549</t>
  </si>
  <si>
    <r>
      <t xml:space="preserve">OBRA: </t>
    </r>
    <r>
      <rPr>
        <sz val="11"/>
        <color theme="1"/>
        <rFont val="Arial"/>
        <family val="2"/>
      </rPr>
      <t>Pavimentação do Acesso ao Clube Juvenil</t>
    </r>
  </si>
  <si>
    <t>Responsável técnico</t>
  </si>
  <si>
    <t>EXECUÇÃO DE PAVIMENTO EM PISO INTERTRAVADO, COM BLOCO 16 FACES DE 22 X 11 CM, ESPESSURA 8 CM. AF_10/2022</t>
  </si>
  <si>
    <t>Código</t>
  </si>
  <si>
    <t>Unidade</t>
  </si>
  <si>
    <t>Quantidade</t>
  </si>
  <si>
    <t>Valor unitário</t>
  </si>
  <si>
    <t>Valor com BDI</t>
  </si>
  <si>
    <t>SERVIÇO</t>
  </si>
  <si>
    <t>1238</t>
  </si>
  <si>
    <t>bdi</t>
  </si>
  <si>
    <t>94277</t>
  </si>
  <si>
    <t>ASSENTAMENTO DE GUIA (MEIO-FIO) EM TRECHO RETO, CONFECCIONADA EM CONCRETO PRÉ-FABRICADO, DIMENSÕES 80X08X08X25 CM (COMPRIMENTO X BASE INFERIOR X BASE SUPERIOR X ALTURA), PARA URBANIZAÇÃO INTERNA DE EMPREENDIMENTOS. AF_06/2016</t>
  </si>
  <si>
    <t>140,30</t>
  </si>
  <si>
    <t>Boca de lobo simples - BLS 02 - areia e brita comerciais</t>
  </si>
  <si>
    <t>1</t>
  </si>
  <si>
    <t>TUBO DE CONCRETO SIMPLES POROSO, DN 200 MM, PARA DRENO - FORNECIMENTO E ASSENTAMENTO. AF_07/2021</t>
  </si>
  <si>
    <t>15</t>
  </si>
  <si>
    <t>1.5</t>
  </si>
  <si>
    <t>95570</t>
  </si>
  <si>
    <t>TUBO DE CONCRETO (SIMPLES) PARA REDES COLETORAS DE ÁGUAS PLUVIAIS, DIÂMETRO DE 300 MM, JUNTA RÍGIDA, INSTALADO EM LOCAL COM ALTO NÍVEL DE INTERFERÊNCIAS - FORNECIMENTO E ASSENTAMENTO. AF_12/2015</t>
  </si>
  <si>
    <t>35</t>
  </si>
  <si>
    <t>SISTEMA DE COLETA DE DRENAGEM COM GRELHA FOFO METÁLICA DE 15 CM DE LARGURA</t>
  </si>
  <si>
    <t>18</t>
  </si>
  <si>
    <t>composição 01</t>
  </si>
  <si>
    <r>
      <t xml:space="preserve">LOCAL: </t>
    </r>
    <r>
      <rPr>
        <sz val="11"/>
        <color theme="1"/>
        <rFont val="Arial"/>
        <family val="2"/>
      </rPr>
      <t xml:space="preserve"> Cotiporã/RS</t>
    </r>
  </si>
  <si>
    <t>Obs.: O Município deve realizar o nivelamento e fornecer as máquinas para escavo das drenagens</t>
  </si>
  <si>
    <t>Cotiporã, 10 de janeiro de 2023.</t>
  </si>
  <si>
    <t>Valores de material (70%):</t>
  </si>
  <si>
    <t>Valor de mão de obra (30%):</t>
  </si>
  <si>
    <t>3º SEMANA</t>
  </si>
  <si>
    <t>4º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</si>
</sst>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,##0.0000"/>
    <numFmt numFmtId="166" formatCode="_(* #,##0.00_);_(* \(#,##0.00\);_(* &quot;-&quot;??_);_(@_)"/>
    <numFmt numFmtId="167" formatCode="_(&quot;R$ &quot;* #,##0.00_);_(&quot;R$ &quot;* \(#,##0.00\);_(&quot;R$ &quot;* \-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3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/>
    <xf numFmtId="164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2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5" applyFont="1" applyFill="1" applyProtection="1"/>
    <xf numFmtId="0" fontId="0" fillId="0" borderId="15" xfId="0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4" fontId="0" fillId="0" borderId="12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10" fillId="0" borderId="21" xfId="9" applyNumberFormat="1" applyFont="1" applyBorder="1" applyAlignment="1">
      <alignment horizontal="center"/>
    </xf>
    <xf numFmtId="2" fontId="11" fillId="5" borderId="23" xfId="9" applyNumberFormat="1" applyFont="1" applyFill="1" applyBorder="1" applyAlignment="1">
      <alignment horizontal="center"/>
    </xf>
    <xf numFmtId="0" fontId="11" fillId="0" borderId="24" xfId="9" applyFont="1" applyBorder="1"/>
    <xf numFmtId="0" fontId="11" fillId="0" borderId="6" xfId="1" applyFont="1" applyBorder="1" applyAlignment="1">
      <alignment vertical="center"/>
    </xf>
    <xf numFmtId="2" fontId="11" fillId="5" borderId="4" xfId="9" applyNumberFormat="1" applyFont="1" applyFill="1" applyBorder="1" applyAlignment="1">
      <alignment horizontal="center"/>
    </xf>
    <xf numFmtId="0" fontId="10" fillId="0" borderId="2" xfId="9" applyFont="1" applyBorder="1"/>
    <xf numFmtId="43" fontId="10" fillId="0" borderId="7" xfId="1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17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16" xfId="0" applyBorder="1"/>
    <xf numFmtId="2" fontId="11" fillId="5" borderId="17" xfId="9" applyNumberFormat="1" applyFont="1" applyFill="1" applyBorder="1" applyAlignment="1">
      <alignment horizontal="center"/>
    </xf>
    <xf numFmtId="0" fontId="11" fillId="0" borderId="0" xfId="1" applyFont="1" applyAlignment="1">
      <alignment vertical="center"/>
    </xf>
    <xf numFmtId="164" fontId="11" fillId="0" borderId="0" xfId="10" applyFont="1" applyFill="1" applyBorder="1" applyAlignment="1">
      <alignment horizontal="center" vertical="center"/>
    </xf>
    <xf numFmtId="164" fontId="11" fillId="0" borderId="0" xfId="10" applyFont="1" applyFill="1" applyBorder="1" applyAlignment="1">
      <alignment horizontal="right"/>
    </xf>
    <xf numFmtId="0" fontId="13" fillId="0" borderId="20" xfId="0" applyFont="1" applyBorder="1"/>
    <xf numFmtId="0" fontId="13" fillId="0" borderId="0" xfId="0" applyFont="1"/>
    <xf numFmtId="0" fontId="15" fillId="0" borderId="16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/>
    <xf numFmtId="166" fontId="6" fillId="0" borderId="0" xfId="8" applyNumberFormat="1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164" fontId="11" fillId="0" borderId="10" xfId="10" applyFont="1" applyFill="1" applyBorder="1" applyAlignment="1">
      <alignment horizontal="right"/>
    </xf>
    <xf numFmtId="164" fontId="10" fillId="0" borderId="9" xfId="10" applyFont="1" applyBorder="1" applyAlignment="1">
      <alignment horizontal="right"/>
    </xf>
    <xf numFmtId="164" fontId="10" fillId="0" borderId="5" xfId="10" applyFont="1" applyBorder="1" applyAlignment="1">
      <alignment horizontal="right"/>
    </xf>
    <xf numFmtId="0" fontId="0" fillId="0" borderId="11" xfId="0" applyBorder="1"/>
    <xf numFmtId="0" fontId="0" fillId="0" borderId="10" xfId="0" applyBorder="1"/>
    <xf numFmtId="0" fontId="0" fillId="0" borderId="13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right" vertical="center"/>
    </xf>
    <xf numFmtId="0" fontId="13" fillId="0" borderId="1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9" fontId="0" fillId="0" borderId="0" xfId="0" applyNumberFormat="1"/>
    <xf numFmtId="44" fontId="0" fillId="0" borderId="6" xfId="22" applyFont="1" applyBorder="1" applyAlignment="1">
      <alignment horizontal="center" vertical="center"/>
    </xf>
    <xf numFmtId="44" fontId="6" fillId="0" borderId="0" xfId="22" applyFont="1"/>
    <xf numFmtId="9" fontId="11" fillId="0" borderId="6" xfId="11" applyNumberFormat="1" applyFont="1" applyFill="1" applyBorder="1" applyAlignment="1">
      <alignment horizontal="right"/>
    </xf>
    <xf numFmtId="164" fontId="11" fillId="0" borderId="6" xfId="10" applyFont="1" applyFill="1" applyBorder="1" applyAlignment="1">
      <alignment horizontal="right"/>
    </xf>
    <xf numFmtId="44" fontId="0" fillId="0" borderId="0" xfId="0" applyNumberFormat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67" fontId="9" fillId="4" borderId="1" xfId="9" applyNumberFormat="1" applyFont="1" applyFill="1" applyBorder="1" applyAlignment="1">
      <alignment horizontal="center" vertical="center"/>
    </xf>
    <xf numFmtId="167" fontId="9" fillId="4" borderId="19" xfId="9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6" fontId="6" fillId="0" borderId="0" xfId="8" applyNumberFormat="1" applyFont="1" applyAlignment="1">
      <alignment horizontal="center" vertical="center"/>
    </xf>
    <xf numFmtId="164" fontId="11" fillId="0" borderId="18" xfId="10" applyFont="1" applyFill="1" applyBorder="1" applyAlignment="1">
      <alignment horizontal="center" vertical="center"/>
    </xf>
    <xf numFmtId="164" fontId="11" fillId="0" borderId="20" xfId="10" applyFont="1" applyFill="1" applyBorder="1" applyAlignment="1">
      <alignment horizontal="center" vertical="center"/>
    </xf>
    <xf numFmtId="0" fontId="9" fillId="4" borderId="1" xfId="9" applyFont="1" applyFill="1" applyBorder="1" applyAlignment="1">
      <alignment horizontal="center" vertical="center"/>
    </xf>
    <xf numFmtId="0" fontId="9" fillId="4" borderId="19" xfId="9" applyFont="1" applyFill="1" applyBorder="1" applyAlignment="1">
      <alignment horizontal="center" vertical="center"/>
    </xf>
    <xf numFmtId="0" fontId="9" fillId="4" borderId="14" xfId="9" applyFont="1" applyFill="1" applyBorder="1" applyAlignment="1">
      <alignment horizontal="center" vertical="center"/>
    </xf>
    <xf numFmtId="0" fontId="8" fillId="0" borderId="15" xfId="9" applyBorder="1" applyAlignment="1">
      <alignment horizontal="center" vertical="center"/>
    </xf>
    <xf numFmtId="49" fontId="9" fillId="4" borderId="1" xfId="9" applyNumberFormat="1" applyFont="1" applyFill="1" applyBorder="1" applyAlignment="1">
      <alignment horizontal="center" vertical="center"/>
    </xf>
    <xf numFmtId="0" fontId="8" fillId="0" borderId="19" xfId="9" applyBorder="1" applyAlignment="1">
      <alignment horizontal="center" vertical="center"/>
    </xf>
    <xf numFmtId="0" fontId="10" fillId="0" borderId="22" xfId="9" applyFont="1" applyBorder="1" applyAlignment="1">
      <alignment horizontal="left"/>
    </xf>
    <xf numFmtId="0" fontId="10" fillId="0" borderId="20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10" xfId="9" applyFont="1" applyBorder="1" applyAlignment="1">
      <alignment horizontal="left"/>
    </xf>
  </cellXfs>
  <cellStyles count="23">
    <cellStyle name="Moeda" xfId="22" builtinId="4"/>
    <cellStyle name="Moeda 2" xfId="21" xr:uid="{00000000-0005-0000-0000-000000000000}"/>
    <cellStyle name="Moeda 4" xfId="10" xr:uid="{00000000-0005-0000-0000-000001000000}"/>
    <cellStyle name="Normal" xfId="0" builtinId="0"/>
    <cellStyle name="Normal 2" xfId="1" xr:uid="{00000000-0005-0000-0000-000003000000}"/>
    <cellStyle name="Normal 2 2 2" xfId="3" xr:uid="{00000000-0005-0000-0000-000004000000}"/>
    <cellStyle name="Normal 6" xfId="9" xr:uid="{00000000-0005-0000-0000-000005000000}"/>
    <cellStyle name="Separador de milhares 2" xfId="8" xr:uid="{00000000-0005-0000-0000-000006000000}"/>
    <cellStyle name="Vírgula" xfId="5" builtinId="3"/>
    <cellStyle name="Vírgula 2" xfId="13" xr:uid="{00000000-0005-0000-0000-000008000000}"/>
    <cellStyle name="Vírgula 2 2" xfId="19" xr:uid="{00000000-0005-0000-0000-000009000000}"/>
    <cellStyle name="Vírgula 3" xfId="11" xr:uid="{00000000-0005-0000-0000-00000A000000}"/>
    <cellStyle name="Vírgula 3 2" xfId="14" xr:uid="{00000000-0005-0000-0000-00000B000000}"/>
    <cellStyle name="Vírgula 3 2 2" xfId="20" xr:uid="{00000000-0005-0000-0000-00000C000000}"/>
    <cellStyle name="Vírgula 3 3" xfId="17" xr:uid="{00000000-0005-0000-0000-00000D000000}"/>
    <cellStyle name="Vírgula 4" xfId="16" xr:uid="{00000000-0005-0000-0000-00000E000000}"/>
    <cellStyle name="Vírgula 5" xfId="2" xr:uid="{00000000-0005-0000-0000-00000F000000}"/>
    <cellStyle name="Vírgula 5 2" xfId="4" xr:uid="{00000000-0005-0000-0000-000010000000}"/>
    <cellStyle name="Vírgula 5 2 2" xfId="12" xr:uid="{00000000-0005-0000-0000-000011000000}"/>
    <cellStyle name="Vírgula 5 2 2 2" xfId="18" xr:uid="{00000000-0005-0000-0000-000012000000}"/>
    <cellStyle name="Vírgula 5 2 3" xfId="15" xr:uid="{00000000-0005-0000-0000-000013000000}"/>
    <cellStyle name="Vírgula 5 2 4" xfId="6" xr:uid="{00000000-0005-0000-0000-000014000000}"/>
    <cellStyle name="Vírgula 6" xfId="7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35313</xdr:colOff>
      <xdr:row>0</xdr:row>
      <xdr:rowOff>68055</xdr:rowOff>
    </xdr:from>
    <xdr:to>
      <xdr:col>7</xdr:col>
      <xdr:colOff>1059419</xdr:colOff>
      <xdr:row>4</xdr:row>
      <xdr:rowOff>154902</xdr:rowOff>
    </xdr:to>
    <xdr:pic>
      <xdr:nvPicPr>
        <xdr:cNvPr id="3" name="Imagem 2" descr="Nova logo Cotiporã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03270" y="68055"/>
          <a:ext cx="1024106" cy="10393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57150</xdr:rowOff>
    </xdr:from>
    <xdr:to>
      <xdr:col>4</xdr:col>
      <xdr:colOff>952499</xdr:colOff>
      <xdr:row>4</xdr:row>
      <xdr:rowOff>140659</xdr:rowOff>
    </xdr:to>
    <xdr:pic>
      <xdr:nvPicPr>
        <xdr:cNvPr id="2" name="Imagem 1" descr="Nova logo Cotiporã.png">
          <a:extLst>
            <a:ext uri="{FF2B5EF4-FFF2-40B4-BE49-F238E27FC236}">
              <a16:creationId xmlns:a16="http://schemas.microsoft.com/office/drawing/2014/main" id="{254AA104-A13C-4DB3-8AB6-12A8572B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57150"/>
          <a:ext cx="828674" cy="893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="82" zoomScaleNormal="82" workbookViewId="0">
      <pane ySplit="8" topLeftCell="A9" activePane="bottomLeft" state="frozen"/>
      <selection activeCell="C1" sqref="C1"/>
      <selection pane="bottomLeft" activeCell="J29" sqref="J29"/>
    </sheetView>
  </sheetViews>
  <sheetFormatPr defaultRowHeight="15" x14ac:dyDescent="0.25"/>
  <cols>
    <col min="1" max="1" width="7" style="2" customWidth="1"/>
    <col min="2" max="2" width="15.28515625" style="2" bestFit="1" customWidth="1"/>
    <col min="3" max="3" width="54.28515625" style="2" customWidth="1"/>
    <col min="4" max="4" width="19.42578125" style="2" customWidth="1"/>
    <col min="5" max="5" width="10" style="2" customWidth="1"/>
    <col min="6" max="6" width="12.140625" style="2" bestFit="1" customWidth="1"/>
    <col min="7" max="7" width="25.85546875" style="3" bestFit="1" customWidth="1"/>
    <col min="8" max="8" width="17.28515625" style="3" customWidth="1"/>
    <col min="9" max="9" width="8.28515625" customWidth="1"/>
    <col min="10" max="10" width="23.140625" customWidth="1"/>
    <col min="11" max="11" width="8.85546875" customWidth="1"/>
    <col min="13" max="13" width="11.5703125" bestFit="1" customWidth="1"/>
  </cols>
  <sheetData>
    <row r="1" spans="1:12" ht="30.75" customHeight="1" x14ac:dyDescent="0.25">
      <c r="A1" s="74"/>
      <c r="B1" s="62"/>
      <c r="C1" s="38" t="s">
        <v>4</v>
      </c>
      <c r="D1" s="38"/>
      <c r="E1" s="38"/>
      <c r="F1" s="38"/>
      <c r="G1" s="31"/>
      <c r="H1" s="50"/>
      <c r="K1" s="4"/>
      <c r="L1" s="4"/>
    </row>
    <row r="2" spans="1:12" x14ac:dyDescent="0.25">
      <c r="A2" s="75"/>
      <c r="C2" s="39" t="s">
        <v>25</v>
      </c>
      <c r="D2" s="40"/>
      <c r="E2" s="40"/>
      <c r="F2" s="40"/>
      <c r="G2"/>
      <c r="H2" s="51"/>
    </row>
    <row r="3" spans="1:12" x14ac:dyDescent="0.25">
      <c r="A3" s="75"/>
      <c r="C3" s="39" t="s">
        <v>50</v>
      </c>
      <c r="D3" s="40"/>
      <c r="E3" s="40"/>
      <c r="F3" s="40"/>
      <c r="G3"/>
      <c r="H3" s="51"/>
    </row>
    <row r="4" spans="1:12" x14ac:dyDescent="0.25">
      <c r="A4" s="75"/>
      <c r="C4" s="41"/>
      <c r="H4" s="7"/>
    </row>
    <row r="5" spans="1:12" ht="15.75" thickBot="1" x14ac:dyDescent="0.3">
      <c r="A5" s="75"/>
      <c r="H5" s="52"/>
    </row>
    <row r="6" spans="1:12" ht="23.25" customHeight="1" thickBot="1" x14ac:dyDescent="0.3">
      <c r="A6" s="83" t="s">
        <v>6</v>
      </c>
      <c r="B6" s="84"/>
      <c r="C6" s="84"/>
      <c r="D6" s="84"/>
      <c r="E6" s="84"/>
      <c r="F6" s="84"/>
      <c r="G6" s="84"/>
      <c r="H6" s="85"/>
      <c r="J6" t="s">
        <v>35</v>
      </c>
      <c r="K6" s="68">
        <v>0.19689999999999999</v>
      </c>
    </row>
    <row r="7" spans="1:12" ht="35.25" customHeight="1" x14ac:dyDescent="0.25">
      <c r="A7" s="78" t="s">
        <v>0</v>
      </c>
      <c r="B7" s="59" t="s">
        <v>28</v>
      </c>
      <c r="C7" s="78" t="s">
        <v>1</v>
      </c>
      <c r="D7" s="76" t="s">
        <v>30</v>
      </c>
      <c r="E7" s="76" t="s">
        <v>29</v>
      </c>
      <c r="F7" s="76" t="s">
        <v>31</v>
      </c>
      <c r="G7" s="76" t="s">
        <v>32</v>
      </c>
      <c r="H7" s="76" t="s">
        <v>2</v>
      </c>
      <c r="J7" s="1" t="s">
        <v>5</v>
      </c>
    </row>
    <row r="8" spans="1:12" ht="15.75" thickBot="1" x14ac:dyDescent="0.3">
      <c r="A8" s="79"/>
      <c r="B8" s="60"/>
      <c r="C8" s="79"/>
      <c r="D8" s="77"/>
      <c r="E8" s="77"/>
      <c r="F8" s="77"/>
      <c r="G8" s="77"/>
      <c r="H8" s="77"/>
    </row>
    <row r="9" spans="1:12" ht="15.75" thickBot="1" x14ac:dyDescent="0.3">
      <c r="A9" s="53">
        <v>1</v>
      </c>
      <c r="B9" s="63"/>
      <c r="C9" s="54" t="s">
        <v>33</v>
      </c>
      <c r="D9" s="65"/>
      <c r="E9" s="65"/>
      <c r="F9" s="86"/>
      <c r="G9" s="87"/>
      <c r="H9" s="88"/>
      <c r="I9" s="2"/>
      <c r="K9" s="6"/>
    </row>
    <row r="10" spans="1:12" ht="23.25" x14ac:dyDescent="0.25">
      <c r="A10" s="17" t="s">
        <v>7</v>
      </c>
      <c r="B10" s="2">
        <v>92404</v>
      </c>
      <c r="C10" s="61" t="s">
        <v>27</v>
      </c>
      <c r="D10" s="66" t="s">
        <v>34</v>
      </c>
      <c r="E10" s="67" t="s">
        <v>3</v>
      </c>
      <c r="F10" s="69">
        <v>73.819999999999993</v>
      </c>
      <c r="G10" s="69">
        <f>ROUND(F10*(1+K$6),2)</f>
        <v>88.36</v>
      </c>
      <c r="H10" s="69">
        <f>ROUND(G10*D10,2)</f>
        <v>109389.68</v>
      </c>
      <c r="I10" s="2"/>
      <c r="J10" s="46">
        <v>37.200000000000003</v>
      </c>
      <c r="K10" s="6"/>
    </row>
    <row r="11" spans="1:12" ht="45.75" x14ac:dyDescent="0.25">
      <c r="A11" s="17" t="s">
        <v>12</v>
      </c>
      <c r="B11" s="2" t="s">
        <v>36</v>
      </c>
      <c r="C11" s="61" t="s">
        <v>37</v>
      </c>
      <c r="D11" s="66" t="s">
        <v>38</v>
      </c>
      <c r="E11" s="67" t="s">
        <v>21</v>
      </c>
      <c r="F11" s="69">
        <v>40.92</v>
      </c>
      <c r="G11" s="69">
        <f t="shared" ref="G11:G15" si="0">ROUND(F11*(1+K$6),2)</f>
        <v>48.98</v>
      </c>
      <c r="H11" s="69">
        <f t="shared" ref="H11:H13" si="1">ROUND(G11*D11,2)</f>
        <v>6871.89</v>
      </c>
      <c r="I11" s="2"/>
      <c r="J11" s="46">
        <v>37.200000000000003</v>
      </c>
      <c r="K11" s="6"/>
    </row>
    <row r="12" spans="1:12" x14ac:dyDescent="0.25">
      <c r="A12" s="17" t="s">
        <v>20</v>
      </c>
      <c r="B12" s="2">
        <v>2003620</v>
      </c>
      <c r="C12" s="61" t="s">
        <v>39</v>
      </c>
      <c r="D12" s="66" t="s">
        <v>40</v>
      </c>
      <c r="E12" s="67" t="s">
        <v>29</v>
      </c>
      <c r="F12" s="69">
        <v>1085.99</v>
      </c>
      <c r="G12" s="69">
        <f t="shared" si="0"/>
        <v>1299.82</v>
      </c>
      <c r="H12" s="69">
        <f t="shared" si="1"/>
        <v>1299.82</v>
      </c>
      <c r="I12" s="2"/>
      <c r="J12" s="46">
        <v>37.200000000000003</v>
      </c>
      <c r="K12" s="6"/>
    </row>
    <row r="13" spans="1:12" ht="23.25" x14ac:dyDescent="0.25">
      <c r="A13" s="17" t="s">
        <v>22</v>
      </c>
      <c r="B13" s="2">
        <v>102707</v>
      </c>
      <c r="C13" s="61" t="s">
        <v>41</v>
      </c>
      <c r="D13" s="66" t="s">
        <v>42</v>
      </c>
      <c r="E13" s="67" t="s">
        <v>21</v>
      </c>
      <c r="F13" s="69">
        <v>35.369999999999997</v>
      </c>
      <c r="G13" s="69">
        <f t="shared" si="0"/>
        <v>42.33</v>
      </c>
      <c r="H13" s="69">
        <f t="shared" si="1"/>
        <v>634.95000000000005</v>
      </c>
      <c r="I13" s="2"/>
      <c r="J13" s="46">
        <v>37.200000000000003</v>
      </c>
      <c r="K13" s="6"/>
    </row>
    <row r="14" spans="1:12" ht="35.25" thickBot="1" x14ac:dyDescent="0.3">
      <c r="A14" s="17" t="s">
        <v>43</v>
      </c>
      <c r="B14" s="2" t="s">
        <v>44</v>
      </c>
      <c r="C14" s="61" t="s">
        <v>45</v>
      </c>
      <c r="D14" s="66" t="s">
        <v>46</v>
      </c>
      <c r="E14" s="67" t="s">
        <v>21</v>
      </c>
      <c r="F14" s="69">
        <v>103.55</v>
      </c>
      <c r="G14" s="69">
        <f t="shared" si="0"/>
        <v>123.94</v>
      </c>
      <c r="H14" s="69">
        <f t="shared" ref="H14:H15" si="2">ROUND(G14*D14,2)</f>
        <v>4337.8999999999996</v>
      </c>
      <c r="I14" s="2"/>
      <c r="J14" s="46">
        <v>37.200000000000003</v>
      </c>
      <c r="K14" s="6"/>
    </row>
    <row r="15" spans="1:12" ht="24" thickBot="1" x14ac:dyDescent="0.3">
      <c r="A15" s="17" t="s">
        <v>7</v>
      </c>
      <c r="B15" s="2" t="s">
        <v>49</v>
      </c>
      <c r="C15" s="61" t="s">
        <v>47</v>
      </c>
      <c r="D15" s="66" t="s">
        <v>48</v>
      </c>
      <c r="E15" s="67" t="s">
        <v>21</v>
      </c>
      <c r="F15" s="69">
        <v>352.85</v>
      </c>
      <c r="G15" s="69">
        <f t="shared" si="0"/>
        <v>422.33</v>
      </c>
      <c r="H15" s="69">
        <f t="shared" si="2"/>
        <v>7601.94</v>
      </c>
      <c r="I15" s="2"/>
      <c r="J15" s="46">
        <v>37.200000000000003</v>
      </c>
      <c r="K15" s="6"/>
    </row>
    <row r="16" spans="1:12" ht="15.75" thickBot="1" x14ac:dyDescent="0.3">
      <c r="A16" s="89"/>
      <c r="B16" s="90"/>
      <c r="C16" s="90"/>
      <c r="D16" s="90"/>
      <c r="E16" s="90"/>
      <c r="F16" s="90"/>
      <c r="G16" s="90"/>
      <c r="H16" s="91"/>
      <c r="J16" s="1"/>
    </row>
    <row r="17" spans="1:10" ht="15.75" thickBot="1" x14ac:dyDescent="0.3">
      <c r="A17" s="89"/>
      <c r="B17" s="90"/>
      <c r="C17" s="90"/>
      <c r="D17" s="90"/>
      <c r="E17" s="90"/>
      <c r="F17" s="90"/>
      <c r="G17" s="90"/>
      <c r="H17" s="91"/>
      <c r="J17" s="1"/>
    </row>
    <row r="18" spans="1:10" ht="15.75" thickBot="1" x14ac:dyDescent="0.3">
      <c r="A18" s="14"/>
      <c r="B18" s="64"/>
      <c r="C18" s="15"/>
      <c r="D18" s="16"/>
      <c r="E18" s="16"/>
      <c r="F18" s="16"/>
      <c r="G18" s="56" t="s">
        <v>19</v>
      </c>
      <c r="H18" s="55">
        <f>SUM(H10:H15)</f>
        <v>130136.18</v>
      </c>
      <c r="J18" s="1"/>
    </row>
    <row r="19" spans="1:10" x14ac:dyDescent="0.25">
      <c r="A19" s="92" t="s">
        <v>51</v>
      </c>
      <c r="B19" s="92"/>
      <c r="C19" s="92"/>
      <c r="D19" s="92"/>
      <c r="E19" s="92"/>
      <c r="F19" s="92"/>
      <c r="G19" s="92"/>
      <c r="H19" s="92"/>
    </row>
    <row r="20" spans="1:10" x14ac:dyDescent="0.25">
      <c r="A20" s="82" t="s">
        <v>52</v>
      </c>
      <c r="B20" s="82"/>
      <c r="C20" s="82"/>
      <c r="D20" s="12"/>
      <c r="E20" s="12"/>
      <c r="F20" s="12"/>
      <c r="G20" s="13" t="s">
        <v>53</v>
      </c>
      <c r="H20" s="70">
        <f>ROUND(H18*0.7,2)</f>
        <v>91095.33</v>
      </c>
    </row>
    <row r="21" spans="1:10" x14ac:dyDescent="0.25">
      <c r="C21" s="11"/>
      <c r="D21" s="12"/>
      <c r="E21" s="12"/>
      <c r="F21" s="12"/>
      <c r="G21" s="13" t="s">
        <v>54</v>
      </c>
      <c r="H21" s="70">
        <f>H18-H20</f>
        <v>39040.849999999991</v>
      </c>
    </row>
    <row r="22" spans="1:10" x14ac:dyDescent="0.25">
      <c r="C22" s="11"/>
      <c r="D22" s="12"/>
      <c r="E22" s="12"/>
      <c r="F22" s="12"/>
      <c r="G22" s="13"/>
      <c r="H22" s="10"/>
    </row>
    <row r="23" spans="1:10" x14ac:dyDescent="0.25">
      <c r="C23" s="11"/>
      <c r="D23" s="12"/>
      <c r="E23" s="12"/>
      <c r="F23" s="12"/>
      <c r="G23" s="13"/>
      <c r="H23" s="10"/>
    </row>
    <row r="24" spans="1:10" x14ac:dyDescent="0.25">
      <c r="C24" s="11"/>
      <c r="D24" s="12"/>
      <c r="E24" s="12"/>
      <c r="F24" s="12"/>
      <c r="G24" s="13"/>
      <c r="H24" s="10"/>
    </row>
    <row r="25" spans="1:10" x14ac:dyDescent="0.25">
      <c r="C25" s="36"/>
      <c r="D25" s="37"/>
      <c r="E25" s="80"/>
      <c r="F25" s="80"/>
      <c r="G25" s="80"/>
      <c r="H25"/>
    </row>
    <row r="26" spans="1:10" x14ac:dyDescent="0.25">
      <c r="C26" s="57" t="s">
        <v>23</v>
      </c>
      <c r="D26" s="37"/>
      <c r="E26" s="81"/>
      <c r="F26" s="81"/>
      <c r="G26" s="81"/>
      <c r="H26"/>
    </row>
    <row r="27" spans="1:10" x14ac:dyDescent="0.25">
      <c r="A27"/>
      <c r="B27"/>
      <c r="C27" s="58" t="s">
        <v>24</v>
      </c>
      <c r="D27" s="37"/>
      <c r="E27" s="81"/>
      <c r="F27" s="81"/>
      <c r="G27" s="81"/>
      <c r="H27"/>
    </row>
    <row r="28" spans="1:10" x14ac:dyDescent="0.25">
      <c r="A28"/>
      <c r="B28"/>
      <c r="H28"/>
    </row>
  </sheetData>
  <mergeCells count="17">
    <mergeCell ref="E25:G25"/>
    <mergeCell ref="E26:G26"/>
    <mergeCell ref="E27:G27"/>
    <mergeCell ref="A20:C20"/>
    <mergeCell ref="A6:H6"/>
    <mergeCell ref="F9:H9"/>
    <mergeCell ref="A16:H16"/>
    <mergeCell ref="A17:H17"/>
    <mergeCell ref="A19:H19"/>
    <mergeCell ref="A1:A5"/>
    <mergeCell ref="H7:H8"/>
    <mergeCell ref="A7:A8"/>
    <mergeCell ref="C7:C8"/>
    <mergeCell ref="F7:F8"/>
    <mergeCell ref="G7:G8"/>
    <mergeCell ref="E7:E8"/>
    <mergeCell ref="D7:D8"/>
  </mergeCells>
  <phoneticPr fontId="7" type="noConversion"/>
  <pageMargins left="0.47244094488188981" right="0.19685039370078741" top="0.78740157480314965" bottom="0.78740157480314965" header="0.59055118110236227" footer="0.59055118110236227"/>
  <pageSetup paperSize="9"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4"/>
  <sheetViews>
    <sheetView workbookViewId="0">
      <selection activeCell="K15" sqref="K15"/>
    </sheetView>
  </sheetViews>
  <sheetFormatPr defaultRowHeight="15" x14ac:dyDescent="0.25"/>
  <cols>
    <col min="2" max="2" width="46" bestFit="1" customWidth="1"/>
    <col min="3" max="3" width="12.140625" bestFit="1" customWidth="1"/>
    <col min="4" max="5" width="16" customWidth="1"/>
    <col min="6" max="7" width="12.28515625" bestFit="1" customWidth="1"/>
    <col min="8" max="8" width="13.85546875" bestFit="1" customWidth="1"/>
  </cols>
  <sheetData>
    <row r="1" spans="1:15" ht="18.75" x14ac:dyDescent="0.25">
      <c r="A1" s="44" t="s">
        <v>4</v>
      </c>
      <c r="B1" s="5"/>
      <c r="C1" s="5"/>
      <c r="D1" s="5"/>
      <c r="E1" s="31"/>
      <c r="F1" s="28"/>
      <c r="G1" s="28"/>
      <c r="H1" s="28"/>
      <c r="I1" s="28"/>
      <c r="J1" s="28"/>
      <c r="K1" s="28"/>
      <c r="L1" s="3"/>
      <c r="M1" s="3"/>
      <c r="N1" s="4"/>
    </row>
    <row r="2" spans="1:15" x14ac:dyDescent="0.25">
      <c r="A2" s="45" t="str">
        <f>ORÇAMENTO!C2</f>
        <v>OBRA: Pavimentação do Acesso ao Clube Juvenil</v>
      </c>
      <c r="B2" s="8"/>
      <c r="C2" s="2"/>
      <c r="D2" s="2"/>
      <c r="F2" s="3"/>
      <c r="G2" s="3"/>
      <c r="H2" s="3"/>
      <c r="I2" s="3"/>
      <c r="J2" s="3"/>
      <c r="K2" s="3"/>
      <c r="L2" s="3"/>
      <c r="M2" s="3"/>
      <c r="N2" s="3"/>
    </row>
    <row r="3" spans="1:15" x14ac:dyDescent="0.25">
      <c r="A3" s="45" t="str">
        <f>ORÇAMENTO!C3</f>
        <v>LOCAL:  Cotiporã/RS</v>
      </c>
      <c r="B3" s="8"/>
      <c r="C3" s="2"/>
      <c r="D3" s="2"/>
      <c r="F3" s="3"/>
      <c r="G3" s="3"/>
      <c r="H3" s="3"/>
      <c r="I3" s="3"/>
      <c r="J3" s="3"/>
      <c r="K3" s="3"/>
      <c r="L3" s="3"/>
      <c r="M3" s="3"/>
      <c r="N3" s="3"/>
    </row>
    <row r="4" spans="1:15" x14ac:dyDescent="0.25">
      <c r="A4" s="45"/>
      <c r="B4" s="9"/>
      <c r="C4" s="2"/>
      <c r="D4" s="2"/>
      <c r="F4" s="3"/>
      <c r="G4" s="3"/>
      <c r="H4" s="3"/>
      <c r="I4" s="3"/>
      <c r="J4" s="3"/>
      <c r="K4" s="3"/>
      <c r="L4" s="3"/>
      <c r="M4" s="3"/>
      <c r="N4" s="29"/>
    </row>
    <row r="5" spans="1:15" ht="15.75" thickBot="1" x14ac:dyDescent="0.3">
      <c r="A5" s="27"/>
      <c r="B5" s="3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 thickBot="1" x14ac:dyDescent="0.3">
      <c r="A6" s="83" t="s">
        <v>15</v>
      </c>
      <c r="B6" s="84"/>
      <c r="C6" s="84"/>
      <c r="D6" s="84"/>
      <c r="E6" s="84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x14ac:dyDescent="0.25">
      <c r="A7" s="99" t="s">
        <v>0</v>
      </c>
      <c r="B7" s="101" t="s">
        <v>8</v>
      </c>
      <c r="C7" s="103" t="s">
        <v>9</v>
      </c>
      <c r="D7" s="93" t="s">
        <v>17</v>
      </c>
      <c r="E7" s="93" t="s">
        <v>18</v>
      </c>
      <c r="F7" s="93" t="s">
        <v>55</v>
      </c>
      <c r="G7" s="93" t="s">
        <v>56</v>
      </c>
    </row>
    <row r="8" spans="1:15" ht="15.75" thickBot="1" x14ac:dyDescent="0.3">
      <c r="A8" s="100"/>
      <c r="B8" s="102"/>
      <c r="C8" s="104"/>
      <c r="D8" s="94"/>
      <c r="E8" s="94"/>
      <c r="F8" s="94"/>
      <c r="G8" s="94"/>
    </row>
    <row r="9" spans="1:15" x14ac:dyDescent="0.25">
      <c r="A9" s="18" t="s">
        <v>10</v>
      </c>
      <c r="B9" s="105" t="str">
        <f>ORÇAMENTO!C2</f>
        <v>OBRA: Pavimentação do Acesso ao Clube Juvenil</v>
      </c>
      <c r="C9" s="106"/>
      <c r="D9" s="107"/>
      <c r="E9" s="108"/>
    </row>
    <row r="10" spans="1:15" x14ac:dyDescent="0.25">
      <c r="A10" s="19" t="s">
        <v>7</v>
      </c>
      <c r="B10" s="20" t="s">
        <v>11</v>
      </c>
      <c r="C10" s="97">
        <f>ORÇAMENTO!H18</f>
        <v>130136.18</v>
      </c>
      <c r="D10" s="71">
        <v>0.25</v>
      </c>
      <c r="E10" s="71">
        <v>0.25</v>
      </c>
      <c r="F10" s="71">
        <v>0.25</v>
      </c>
      <c r="G10" s="71">
        <v>0.25</v>
      </c>
    </row>
    <row r="11" spans="1:15" x14ac:dyDescent="0.25">
      <c r="A11" s="19" t="s">
        <v>12</v>
      </c>
      <c r="B11" s="21" t="s">
        <v>13</v>
      </c>
      <c r="C11" s="98"/>
      <c r="D11" s="72">
        <f>ROUND(+D10*$C$10,2)</f>
        <v>32534.05</v>
      </c>
      <c r="E11" s="72">
        <f t="shared" ref="E11:F11" si="0">ROUND(+E10*$C$10,2)</f>
        <v>32534.05</v>
      </c>
      <c r="F11" s="72">
        <f t="shared" si="0"/>
        <v>32534.05</v>
      </c>
      <c r="G11" s="72">
        <f>+ROUNDUP(G10*$C$10,2)</f>
        <v>32534.05</v>
      </c>
      <c r="H11" s="73">
        <f>D11+E11+F11+G11</f>
        <v>130136.2</v>
      </c>
    </row>
    <row r="12" spans="1:15" ht="15.75" thickBot="1" x14ac:dyDescent="0.3">
      <c r="A12" s="32"/>
      <c r="B12" s="33"/>
      <c r="C12" s="34"/>
      <c r="D12" s="35"/>
      <c r="E12" s="47"/>
      <c r="F12" s="35"/>
      <c r="G12" s="35"/>
    </row>
    <row r="13" spans="1:15" ht="15.75" thickBot="1" x14ac:dyDescent="0.3">
      <c r="A13" s="22"/>
      <c r="B13" s="23" t="s">
        <v>16</v>
      </c>
      <c r="C13" s="24">
        <f>ORÇAMENTO!H18</f>
        <v>130136.18</v>
      </c>
      <c r="D13" s="48">
        <f>D11</f>
        <v>32534.05</v>
      </c>
      <c r="E13" s="49">
        <f>E11</f>
        <v>32534.05</v>
      </c>
      <c r="F13" s="48">
        <f>F11</f>
        <v>32534.05</v>
      </c>
      <c r="G13" s="48">
        <f>G11</f>
        <v>32534.05</v>
      </c>
    </row>
    <row r="15" spans="1:15" x14ac:dyDescent="0.25">
      <c r="A15" s="95" t="str">
        <f>ORÇAMENTO!A20</f>
        <v>Cotiporã, 10 de janeiro de 2023.</v>
      </c>
      <c r="B15" s="95"/>
      <c r="C15" s="95"/>
      <c r="D15" s="95"/>
      <c r="E15" s="42"/>
    </row>
    <row r="16" spans="1:15" x14ac:dyDescent="0.25">
      <c r="A16" s="42"/>
      <c r="B16" s="42"/>
      <c r="C16" s="42"/>
      <c r="D16" s="42"/>
      <c r="E16" s="42"/>
    </row>
    <row r="17" spans="1:5" x14ac:dyDescent="0.25">
      <c r="A17" s="42"/>
      <c r="B17" s="42"/>
      <c r="C17" s="42"/>
      <c r="D17" s="42"/>
      <c r="E17" s="42"/>
    </row>
    <row r="18" spans="1:5" x14ac:dyDescent="0.25">
      <c r="A18" s="42"/>
      <c r="B18" s="42"/>
      <c r="C18" s="42"/>
      <c r="D18" s="42"/>
      <c r="E18" s="42"/>
    </row>
    <row r="19" spans="1:5" x14ac:dyDescent="0.25">
      <c r="A19" s="42"/>
      <c r="B19" s="42"/>
      <c r="C19" s="42"/>
      <c r="D19" s="42"/>
      <c r="E19" s="42"/>
    </row>
    <row r="20" spans="1:5" x14ac:dyDescent="0.25">
      <c r="A20" s="42"/>
      <c r="B20" s="42"/>
      <c r="C20" s="42"/>
      <c r="D20" s="42"/>
      <c r="E20" s="42"/>
    </row>
    <row r="21" spans="1:5" x14ac:dyDescent="0.25">
      <c r="A21" s="42"/>
      <c r="B21" s="43" t="s">
        <v>14</v>
      </c>
      <c r="C21" s="96"/>
      <c r="D21" s="96"/>
      <c r="E21" s="96"/>
    </row>
    <row r="22" spans="1:5" x14ac:dyDescent="0.25">
      <c r="A22" s="42"/>
      <c r="B22" s="25" t="str">
        <f>ORÇAMENTO!C26</f>
        <v>Cristiano Fugali</v>
      </c>
      <c r="C22" s="42"/>
      <c r="D22" s="26"/>
      <c r="E22" s="26"/>
    </row>
    <row r="23" spans="1:5" x14ac:dyDescent="0.25">
      <c r="A23" s="42"/>
      <c r="B23" s="25" t="str">
        <f>ORÇAMENTO!C27</f>
        <v>Engenheiro Civil - CREA/RS 236549</v>
      </c>
      <c r="C23" s="42"/>
      <c r="D23" s="25"/>
      <c r="E23" s="26"/>
    </row>
    <row r="24" spans="1:5" x14ac:dyDescent="0.25">
      <c r="A24" s="42"/>
      <c r="B24" s="25" t="s">
        <v>26</v>
      </c>
      <c r="C24" s="42"/>
      <c r="D24" s="42"/>
      <c r="E24" s="26"/>
    </row>
  </sheetData>
  <mergeCells count="12">
    <mergeCell ref="F7:F8"/>
    <mergeCell ref="G7:G8"/>
    <mergeCell ref="A15:D15"/>
    <mergeCell ref="C21:E21"/>
    <mergeCell ref="A6:E6"/>
    <mergeCell ref="D7:D8"/>
    <mergeCell ref="E7:E8"/>
    <mergeCell ref="C10:C11"/>
    <mergeCell ref="A7:A8"/>
    <mergeCell ref="B7:B8"/>
    <mergeCell ref="C7:C8"/>
    <mergeCell ref="B9:E9"/>
  </mergeCells>
  <phoneticPr fontId="7" type="noConversion"/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</vt:lpstr>
      <vt:lpstr>CRONOGRAMA</vt:lpstr>
      <vt:lpstr>CRONOGRAMA!Area_de_impressao</vt:lpstr>
      <vt:lpstr>ORÇAMENTO!Area_de_impressao</vt:lpstr>
      <vt:lpstr>ORÇAMENTO!Titulos_de_impressao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Engenheiro</dc:creator>
  <cp:lastModifiedBy>Cristiano Fugali</cp:lastModifiedBy>
  <cp:lastPrinted>2023-01-17T17:42:36Z</cp:lastPrinted>
  <dcterms:created xsi:type="dcterms:W3CDTF">2017-05-03T11:06:25Z</dcterms:created>
  <dcterms:modified xsi:type="dcterms:W3CDTF">2023-01-17T17:43:44Z</dcterms:modified>
</cp:coreProperties>
</file>