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6-2022 pavimentação Ivo da Rosa TRECHO 5 + 443,83 A 5+793,83\ENGENHARIA PLANILHAS\"/>
    </mc:Choice>
  </mc:AlternateContent>
  <bookViews>
    <workbookView xWindow="0" yWindow="0" windowWidth="20490" windowHeight="762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62913"/>
</workbook>
</file>

<file path=xl/calcChain.xml><?xml version="1.0" encoding="utf-8"?>
<calcChain xmlns="http://schemas.openxmlformats.org/spreadsheetml/2006/main">
  <c r="A41" i="6" l="1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F43" i="6"/>
  <c r="H43" i="6"/>
  <c r="A44" i="6"/>
  <c r="C44" i="6"/>
  <c r="D44" i="6"/>
  <c r="E44" i="6"/>
  <c r="F44" i="6"/>
  <c r="H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F47" i="6"/>
  <c r="H47" i="6"/>
  <c r="A48" i="6"/>
  <c r="C48" i="6"/>
  <c r="D48" i="6"/>
  <c r="E48" i="6"/>
  <c r="F48" i="6"/>
  <c r="H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F51" i="6"/>
  <c r="H51" i="6"/>
  <c r="A52" i="6"/>
  <c r="C52" i="6"/>
  <c r="D52" i="6"/>
  <c r="E52" i="6"/>
  <c r="F52" i="6"/>
  <c r="H52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K14" i="3" l="1"/>
  <c r="O14" i="3"/>
  <c r="Q14" i="3"/>
  <c r="K17" i="3"/>
  <c r="K15" i="3" l="1"/>
  <c r="K16" i="3"/>
  <c r="B16" i="3" s="1"/>
  <c r="B16" i="6" s="1"/>
  <c r="K18" i="3"/>
  <c r="B18" i="3" s="1"/>
  <c r="B18" i="6" s="1"/>
  <c r="K19" i="3"/>
  <c r="K20" i="3"/>
  <c r="K21" i="3"/>
  <c r="K22" i="3"/>
  <c r="B22" i="3" s="1"/>
  <c r="B22" i="6" s="1"/>
  <c r="K23" i="3"/>
  <c r="K24" i="3"/>
  <c r="B24" i="3" s="1"/>
  <c r="B24" i="6" s="1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B37" i="3" s="1"/>
  <c r="B37" i="6" s="1"/>
  <c r="K38" i="3"/>
  <c r="K39" i="3"/>
  <c r="K40" i="3"/>
  <c r="K41" i="3"/>
  <c r="K42" i="3"/>
  <c r="K43" i="3"/>
  <c r="K44" i="3"/>
  <c r="K45" i="3"/>
  <c r="K46" i="3"/>
  <c r="B46" i="3" s="1"/>
  <c r="B46" i="6" s="1"/>
  <c r="K47" i="3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B15" i="6" s="1"/>
  <c r="B14" i="6"/>
  <c r="B17" i="3"/>
  <c r="B17" i="6" s="1"/>
  <c r="B19" i="3"/>
  <c r="B19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B20" i="6" s="1"/>
  <c r="E13" i="6"/>
  <c r="H13" i="6" s="1"/>
  <c r="O13" i="3"/>
  <c r="B21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1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3" l="1"/>
  <c r="B23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3" l="1"/>
  <c r="B25" i="6"/>
  <c r="B13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8" i="3" l="1"/>
  <c r="B36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7" i="3" l="1"/>
  <c r="B45" i="6"/>
  <c r="B47" i="6" l="1"/>
  <c r="C6" i="6" s="1"/>
  <c r="B7" i="2" s="1"/>
  <c r="C6" i="3"/>
  <c r="B6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<sst xmlns="http://schemas.openxmlformats.org/spreadsheetml/2006/main" count="15279" uniqueCount="4114">
  <si>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</si>
  <si>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</si>
  <si>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</si>
  <si>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</si>
  <si>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</si>
  <si>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</si>
  <si>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</si>
  <si>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</si>
  <si>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</si>
  <si>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</si>
  <si>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</si>
  <si>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</si>
  <si>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</si>
  <si>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</si>
  <si>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</si>
  <si>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</si>
  <si>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</si>
  <si>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</si>
  <si>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</si>
  <si>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</si>
  <si>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</si>
  <si>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</si>
  <si>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</si>
  <si>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</si>
  <si>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</si>
  <si>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</si>
  <si>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</si>
  <si>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</si>
  <si>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</si>
  <si>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</si>
  <si>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</si>
  <si>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</si>
  <si>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</si>
  <si>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</si>
  <si>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</si>
  <si>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</si>
  <si>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</si>
  <si>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</si>
  <si>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</si>
  <si>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</si>
  <si>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</si>
  <si>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</si>
  <si>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</si>
  <si>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</si>
  <si>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</si>
  <si>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</si>
  <si>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</si>
  <si>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</si>
  <si>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</si>
  <si>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</si>
  <si>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</si>
  <si>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</si>
  <si>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</si>
  <si>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</si>
  <si>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</si>
  <si>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</si>
  <si>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</si>
  <si>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</si>
  <si>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</si>
  <si>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</si>
  <si>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</si>
  <si>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</si>
  <si>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</si>
  <si>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</si>
  <si>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</si>
  <si>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</si>
  <si>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</si>
  <si>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</si>
  <si>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</si>
  <si>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</si>
  <si>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</si>
  <si>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</si>
  <si>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</si>
  <si>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</si>
  <si>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</si>
  <si>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</si>
  <si>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</si>
  <si>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</si>
  <si>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</si>
  <si>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</si>
  <si>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</si>
  <si>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</si>
  <si>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</si>
  <si>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</si>
  <si>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</si>
  <si>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</si>
  <si>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</si>
  <si>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</si>
  <si>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</si>
  <si>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</si>
  <si>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</si>
  <si>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</si>
  <si>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</si>
  <si>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</si>
  <si>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</si>
  <si>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</si>
  <si>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</si>
  <si>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</si>
  <si>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</si>
  <si>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</si>
  <si>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</si>
  <si>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</si>
  <si>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</si>
  <si>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</si>
  <si>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</si>
  <si>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</si>
  <si>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</si>
  <si>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</si>
  <si>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</si>
  <si>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</si>
  <si>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</si>
  <si>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</si>
  <si>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</si>
  <si>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</si>
  <si>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</si>
  <si>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</si>
  <si>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</si>
  <si>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</si>
  <si>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</si>
  <si>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</si>
  <si>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</si>
  <si>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</si>
  <si>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</si>
  <si>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</si>
  <si>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</si>
  <si>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</si>
  <si>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</si>
  <si>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</si>
  <si>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</si>
  <si>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</si>
  <si>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</si>
  <si>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</si>
  <si>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</si>
  <si>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</si>
  <si>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</si>
  <si>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</si>
  <si>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</si>
  <si>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</si>
  <si>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</si>
  <si>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</si>
  <si>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</si>
  <si>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</si>
  <si>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</si>
  <si>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</si>
  <si>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</si>
  <si>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</si>
  <si>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</si>
  <si>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</si>
  <si>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</si>
  <si>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</si>
  <si>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</si>
  <si>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</si>
  <si>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</si>
  <si>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</si>
  <si>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</si>
  <si>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</si>
  <si>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</si>
  <si>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</si>
  <si>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</si>
  <si>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</si>
  <si>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</si>
  <si>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</si>
  <si>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</si>
  <si>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</si>
  <si>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</si>
  <si>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</si>
  <si>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</si>
  <si>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</si>
  <si>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</si>
  <si>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</si>
  <si>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</si>
  <si>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</si>
  <si>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</si>
  <si>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</si>
  <si>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</si>
  <si>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</si>
  <si>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</si>
  <si>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</si>
  <si>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</si>
  <si>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</si>
  <si>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</si>
  <si>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</si>
  <si>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</si>
  <si>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</si>
  <si>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</si>
  <si>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</si>
  <si>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</si>
  <si>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</si>
  <si>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</si>
  <si>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</si>
  <si>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</si>
  <si>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</si>
  <si>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</si>
  <si>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</si>
  <si>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</si>
  <si>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</si>
  <si>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</si>
  <si>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</si>
  <si>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</si>
  <si>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</si>
  <si>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</si>
  <si>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</si>
  <si>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</si>
  <si>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</si>
  <si>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</si>
  <si>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</si>
  <si>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</si>
  <si>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</si>
  <si>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</si>
  <si>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</si>
  <si>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</si>
  <si>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</si>
  <si>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</si>
  <si>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</si>
  <si>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</si>
  <si>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</si>
  <si>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</si>
  <si>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</si>
  <si>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</si>
  <si>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</si>
  <si>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</si>
  <si>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</si>
  <si>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</si>
  <si>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</si>
  <si>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</si>
  <si>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</si>
  <si>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</si>
  <si>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</si>
  <si>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</si>
  <si>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</si>
  <si>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</si>
  <si>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</si>
  <si>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</si>
  <si>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</si>
  <si>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</si>
  <si>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</si>
  <si>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</si>
  <si>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</si>
  <si>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</si>
  <si>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</si>
  <si>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</si>
  <si>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</si>
  <si>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</si>
  <si>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</si>
  <si>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</si>
  <si>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</si>
  <si>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</si>
  <si>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</si>
  <si>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</si>
  <si>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</si>
  <si>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</si>
  <si>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</si>
  <si>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</si>
  <si>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</si>
  <si>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</si>
  <si>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</si>
  <si>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</si>
  <si>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</si>
  <si>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</si>
  <si>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</si>
  <si>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</si>
  <si>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</si>
  <si>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</si>
  <si>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</si>
  <si>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</si>
  <si>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</si>
  <si>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</si>
  <si>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</si>
  <si>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</si>
  <si>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</si>
  <si>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</si>
  <si>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</si>
  <si>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</si>
  <si>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</si>
  <si>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</si>
  <si>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</si>
  <si>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</si>
  <si>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</si>
  <si>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</si>
  <si>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</si>
  <si>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</si>
  <si>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</si>
  <si>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</si>
  <si>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</si>
  <si>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</si>
  <si>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</si>
  <si>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</si>
  <si>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</si>
  <si>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</si>
  <si>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</si>
  <si>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</si>
  <si>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</si>
  <si>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</si>
  <si>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</si>
  <si>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</si>
  <si>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</si>
  <si>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</si>
  <si>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</si>
  <si>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</si>
  <si>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</si>
  <si>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</si>
  <si>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</si>
  <si>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</si>
  <si>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</si>
  <si>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</si>
  <si>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</si>
  <si>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</si>
  <si>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</si>
  <si>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</si>
  <si>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</si>
  <si>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</si>
  <si>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</si>
  <si>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</si>
  <si>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</si>
  <si>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</si>
  <si>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</si>
  <si>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</si>
  <si>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</si>
  <si>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</si>
  <si>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</si>
  <si>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</si>
  <si>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</si>
  <si>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</si>
  <si>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</si>
  <si>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</si>
  <si>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</si>
  <si>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</si>
  <si>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</si>
  <si>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</si>
  <si>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</si>
  <si>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</si>
  <si>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</si>
  <si>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</si>
  <si>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</si>
  <si>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</si>
  <si>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</si>
  <si>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</si>
  <si>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</si>
  <si>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</si>
  <si>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</si>
  <si>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</si>
  <si>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</si>
  <si>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</si>
  <si>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</si>
  <si>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</si>
  <si>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</si>
  <si>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</si>
  <si>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</si>
  <si>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</si>
  <si>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</si>
  <si>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</si>
  <si>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</si>
  <si>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</si>
  <si>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</si>
  <si>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</si>
  <si>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</si>
  <si>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</si>
  <si>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</si>
  <si>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</si>
  <si>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</si>
  <si>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</si>
  <si>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</si>
  <si>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</si>
  <si>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</si>
  <si>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</si>
  <si>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</si>
  <si>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</si>
  <si>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</si>
  <si>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</si>
  <si>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</si>
  <si>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</si>
  <si>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</si>
  <si>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</si>
  <si>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</si>
  <si>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</si>
  <si>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</si>
  <si>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</si>
  <si>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</si>
  <si>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</si>
  <si>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</si>
  <si>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</si>
  <si>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</si>
  <si>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</si>
  <si>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</si>
  <si>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</si>
  <si>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</si>
  <si>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</si>
  <si>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</si>
  <si>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</si>
  <si>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</si>
  <si>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</si>
  <si>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</si>
  <si>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</si>
  <si>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</si>
  <si>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</si>
  <si>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</si>
  <si>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</si>
  <si>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</si>
  <si>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</si>
  <si>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</si>
  <si>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</si>
  <si>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</si>
  <si>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</si>
  <si>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</si>
  <si>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</si>
  <si>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</si>
  <si>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</si>
  <si>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</si>
  <si>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</si>
  <si>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</si>
  <si>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</si>
  <si>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</si>
  <si>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</si>
  <si>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</si>
  <si>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</si>
  <si>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</si>
  <si>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</si>
  <si>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</si>
  <si>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</si>
  <si>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</si>
  <si>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</si>
  <si>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</si>
  <si>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</si>
  <si>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</si>
  <si>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</si>
  <si>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</si>
  <si>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</si>
  <si>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</si>
  <si>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</si>
  <si>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</si>
  <si>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</si>
  <si>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</si>
  <si>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</si>
  <si>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</si>
  <si>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</si>
  <si>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</si>
  <si>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</si>
  <si>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</si>
  <si>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</si>
  <si>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</si>
  <si>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</si>
  <si>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</si>
  <si>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</si>
  <si>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</si>
  <si>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</si>
  <si>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</si>
  <si>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</si>
  <si>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</si>
  <si>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</si>
  <si>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</si>
  <si>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</si>
  <si>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</si>
  <si>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</si>
  <si>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</si>
  <si>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</si>
  <si>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</si>
  <si>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</si>
  <si>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</si>
  <si>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</si>
  <si>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</si>
  <si>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</si>
  <si>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</si>
  <si>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</si>
  <si>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</si>
  <si>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</si>
  <si>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</si>
  <si>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</si>
  <si>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</si>
  <si>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</si>
  <si>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</si>
  <si>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</si>
  <si>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</si>
  <si>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</si>
  <si>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</si>
  <si>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</si>
  <si>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</si>
  <si>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</si>
  <si>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</si>
  <si>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</si>
  <si>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</si>
  <si>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</si>
  <si>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</si>
  <si>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</si>
  <si>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</si>
  <si>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</si>
  <si>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</si>
  <si>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</si>
  <si>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</si>
  <si>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</si>
  <si>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</si>
  <si>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</si>
  <si>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</si>
  <si>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</si>
  <si>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</si>
  <si>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</si>
  <si>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</si>
  <si>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</si>
  <si>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</si>
  <si>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</si>
  <si>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</si>
  <si>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</si>
  <si>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</si>
  <si>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</si>
  <si>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</si>
  <si>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</si>
  <si>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</si>
  <si>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</si>
  <si>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</si>
  <si>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</si>
  <si>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</si>
  <si>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</si>
  <si>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</si>
  <si>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</si>
  <si>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</si>
  <si>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</si>
  <si>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</si>
  <si>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</si>
  <si>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</si>
  <si>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</si>
  <si>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</si>
  <si>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</si>
  <si>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</si>
  <si>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</si>
  <si>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</si>
  <si>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</si>
  <si>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</si>
  <si>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</si>
  <si>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</si>
  <si>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</si>
  <si>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</si>
  <si>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</si>
  <si>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</si>
  <si>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</si>
  <si>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</si>
  <si>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</si>
  <si>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</si>
  <si>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</si>
  <si>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</si>
  <si>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</si>
  <si>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</si>
  <si>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</si>
  <si>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</si>
  <si>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</si>
  <si>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</si>
  <si>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</si>
  <si>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</si>
  <si>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</si>
  <si>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</si>
  <si>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</si>
  <si>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</si>
  <si>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</si>
  <si>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</si>
  <si>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</si>
  <si>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</si>
  <si>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</si>
  <si>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</si>
  <si>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</si>
  <si>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</si>
  <si>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</si>
  <si>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</si>
  <si>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</si>
  <si>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</si>
  <si>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</si>
  <si>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</si>
  <si>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</si>
  <si>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</si>
  <si>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</si>
  <si>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</si>
  <si>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</si>
  <si>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</si>
  <si>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</si>
  <si>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</si>
  <si>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</si>
  <si>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</si>
  <si>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</si>
  <si>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</si>
  <si>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</si>
  <si>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</si>
  <si>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</si>
  <si>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</si>
  <si>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</si>
  <si>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</si>
  <si>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</si>
  <si>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</si>
  <si>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</si>
  <si>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</si>
  <si>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</si>
  <si>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</si>
  <si>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</si>
  <si>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</si>
  <si>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</si>
  <si>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</si>
  <si>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</si>
  <si>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</si>
  <si>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</si>
  <si>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</si>
  <si>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</si>
  <si>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</si>
  <si>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</si>
  <si>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</si>
  <si>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</si>
  <si>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</si>
  <si>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</si>
  <si>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</si>
  <si>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</si>
  <si>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</si>
  <si>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</si>
  <si>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</si>
  <si>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</si>
  <si>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</si>
  <si>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</si>
  <si>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</si>
  <si>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</si>
  <si>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</si>
  <si>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</si>
  <si>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</si>
  <si>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</si>
  <si>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</si>
  <si>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</si>
  <si>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</si>
  <si>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</si>
  <si>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</si>
  <si>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</si>
  <si>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</si>
  <si>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</si>
  <si>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</si>
  <si>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</si>
  <si>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</si>
  <si>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</si>
  <si>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</si>
  <si>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</si>
  <si>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</si>
  <si>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</si>
  <si>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</si>
  <si>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</si>
  <si>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</si>
  <si>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</si>
  <si>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</si>
  <si>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</si>
  <si>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</si>
  <si>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</si>
  <si>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</si>
  <si>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</si>
  <si>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</si>
  <si>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</si>
  <si>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</si>
  <si>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</si>
  <si>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</si>
  <si>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</si>
  <si>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</si>
  <si>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</si>
  <si>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</si>
  <si>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</si>
  <si>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</si>
  <si>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</si>
  <si>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</si>
  <si>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</si>
  <si>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</si>
  <si>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</si>
  <si>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</si>
  <si>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</si>
  <si>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</si>
  <si>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</si>
  <si>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</si>
  <si>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</si>
  <si>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</si>
  <si>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</si>
  <si>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</si>
  <si>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</si>
  <si>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</si>
  <si>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</si>
  <si>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</si>
  <si>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</si>
  <si>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</si>
  <si>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</si>
  <si>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</si>
  <si>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</si>
  <si>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</si>
  <si>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</si>
  <si>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</si>
  <si>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</si>
  <si>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</si>
  <si>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</si>
  <si>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</si>
  <si>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</si>
  <si>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</si>
  <si>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</si>
  <si>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</si>
  <si>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</si>
  <si>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</si>
  <si>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</si>
  <si>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</si>
  <si>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</si>
  <si>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</si>
  <si>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</si>
  <si>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</si>
  <si>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</si>
  <si>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</si>
  <si>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</si>
  <si>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</si>
  <si>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</si>
  <si>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</si>
  <si>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</si>
  <si>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</si>
  <si>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</si>
  <si>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</si>
  <si>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</si>
  <si>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</si>
  <si>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</si>
  <si>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</si>
  <si>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</si>
  <si>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</si>
  <si>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</si>
  <si>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</si>
  <si>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</si>
  <si>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</si>
  <si>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</si>
  <si>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</si>
  <si>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</si>
  <si>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</si>
  <si>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</si>
  <si>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</si>
  <si>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</si>
  <si>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</si>
  <si>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</si>
  <si>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</si>
  <si>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</si>
  <si>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</si>
  <si>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</si>
  <si>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</si>
  <si>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</si>
  <si>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</si>
  <si>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</si>
  <si>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</si>
  <si>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</si>
  <si>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</si>
  <si>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</si>
  <si>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</si>
  <si>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</si>
  <si>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</si>
  <si>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</si>
  <si>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</si>
  <si>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</si>
  <si>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</si>
  <si>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</si>
  <si>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</si>
  <si>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</si>
  <si>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</si>
  <si>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</si>
  <si>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</si>
  <si>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</si>
  <si>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</si>
  <si>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</si>
  <si>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</si>
  <si>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</si>
  <si>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</si>
  <si>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</si>
  <si>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</si>
  <si>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</si>
  <si>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</si>
  <si>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</si>
  <si>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</si>
  <si>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</si>
  <si>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</si>
  <si>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</si>
  <si>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</si>
  <si>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</si>
  <si>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</si>
  <si>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</si>
  <si>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</si>
  <si>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</si>
  <si>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</si>
  <si>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</si>
  <si>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</si>
  <si>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</si>
  <si>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</si>
  <si>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</si>
  <si>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</si>
  <si>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</si>
  <si>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</si>
  <si>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</si>
  <si>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</si>
  <si>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</si>
  <si>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</si>
  <si>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</si>
  <si>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</si>
  <si>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</si>
  <si>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</si>
  <si>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</si>
  <si>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</si>
  <si>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</si>
  <si>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</si>
  <si>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</si>
  <si>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</si>
  <si>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</si>
  <si>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</si>
  <si>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</si>
  <si>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</si>
  <si>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</si>
  <si>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</si>
  <si>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</si>
  <si>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</si>
  <si>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</si>
  <si>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</si>
  <si>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</si>
  <si>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</si>
  <si>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</si>
  <si>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</si>
  <si>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</si>
  <si>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</si>
  <si>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</si>
  <si>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</si>
  <si>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</si>
  <si>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</si>
  <si>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</si>
  <si>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</si>
  <si>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</si>
  <si>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</si>
  <si>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</si>
  <si>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</si>
  <si>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</si>
  <si>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</si>
  <si>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</si>
  <si>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</si>
  <si>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</si>
  <si>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</si>
  <si>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</si>
  <si>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</si>
  <si>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</si>
  <si>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</si>
  <si>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</si>
  <si>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</si>
  <si>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</si>
  <si>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</si>
  <si>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</si>
  <si>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</si>
  <si>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</si>
  <si>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</si>
  <si>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</si>
  <si>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</si>
  <si>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</si>
  <si>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</si>
  <si>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</si>
  <si>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</si>
  <si>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</si>
  <si>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</si>
  <si>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</si>
  <si>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</si>
  <si>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</si>
  <si>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</si>
  <si>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</si>
  <si>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</si>
  <si>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</si>
  <si>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</si>
  <si>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</si>
  <si>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</si>
  <si>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</si>
  <si>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</si>
  <si>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</si>
  <si>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</si>
  <si>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</si>
  <si>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</si>
  <si>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</si>
  <si>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</si>
  <si>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</si>
  <si>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</si>
  <si>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</si>
  <si>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</si>
  <si>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</si>
  <si>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</si>
  <si>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</si>
  <si>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</si>
  <si>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</si>
  <si>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</si>
  <si>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</si>
  <si>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</si>
  <si>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</si>
  <si>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</si>
  <si>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</si>
  <si>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</si>
  <si>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</si>
  <si>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</si>
  <si>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</si>
  <si>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</si>
  <si>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</si>
  <si>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</si>
  <si>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</si>
  <si>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</si>
  <si>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</si>
  <si>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</si>
  <si>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</si>
  <si>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</si>
  <si>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</si>
  <si>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</si>
  <si>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</si>
  <si>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</si>
  <si>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</si>
  <si>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</si>
  <si>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</si>
  <si>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</si>
  <si>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</si>
  <si>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</si>
  <si>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</si>
  <si>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</si>
  <si>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</si>
  <si>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</si>
  <si>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</si>
  <si>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</si>
  <si>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</si>
  <si>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</si>
  <si>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</si>
  <si>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</si>
  <si>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</si>
  <si>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</si>
  <si>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</si>
  <si>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</si>
  <si>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</si>
  <si>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</si>
  <si>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</si>
  <si>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</si>
  <si>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</si>
  <si>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</si>
  <si>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</si>
  <si>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</si>
  <si>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</si>
  <si>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</si>
  <si>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</si>
  <si>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</si>
  <si>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</si>
  <si>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</si>
  <si>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</si>
  <si>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</si>
  <si>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</si>
  <si>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</si>
  <si>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</si>
  <si>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</si>
  <si>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</si>
  <si>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</si>
  <si>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</si>
  <si>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</si>
  <si>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</si>
  <si>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</si>
  <si>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</si>
  <si>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</si>
  <si>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</si>
  <si>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</si>
  <si>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</si>
  <si>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</si>
  <si>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</si>
  <si>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</si>
  <si>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</si>
  <si>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</si>
  <si>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</si>
  <si>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</si>
  <si>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</si>
  <si>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</si>
  <si>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</si>
  <si>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</si>
  <si>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</si>
  <si>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</si>
  <si>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</si>
  <si>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</si>
  <si>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</si>
  <si>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</si>
  <si>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</si>
  <si>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</si>
  <si>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</si>
  <si>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</si>
  <si>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</si>
  <si>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</si>
  <si>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</si>
  <si>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</si>
  <si>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</si>
  <si>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</si>
  <si>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</si>
  <si>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</si>
  <si>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</si>
  <si>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</si>
  <si>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</si>
  <si>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</si>
  <si>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</si>
  <si>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</si>
  <si>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</si>
  <si>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</si>
  <si>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</si>
  <si>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</si>
  <si>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</si>
  <si>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</si>
  <si>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</si>
  <si>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</si>
  <si>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</si>
  <si>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</si>
  <si>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</si>
  <si>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</si>
  <si>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</si>
  <si>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</si>
  <si>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</si>
  <si>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</si>
  <si>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</si>
  <si>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</si>
  <si>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</si>
  <si>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</si>
  <si>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</si>
  <si>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</si>
  <si>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</si>
  <si>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</si>
  <si>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</si>
  <si>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</si>
  <si>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</si>
  <si>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</si>
  <si>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</si>
  <si>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</si>
  <si>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</si>
  <si>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</si>
  <si>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</si>
  <si>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</si>
  <si>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</si>
  <si>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</si>
  <si>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</si>
  <si>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</si>
  <si>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</si>
  <si>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</si>
  <si>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</si>
  <si>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</si>
  <si>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</si>
  <si>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</si>
  <si>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</si>
  <si>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</si>
  <si>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</si>
  <si>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</si>
  <si>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</si>
  <si>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</si>
  <si>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</si>
  <si>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</si>
  <si>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</si>
  <si>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</si>
  <si>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</si>
  <si>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</si>
  <si>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</si>
  <si>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</si>
  <si>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</si>
  <si>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</si>
  <si>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</si>
  <si>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</si>
  <si>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</si>
  <si>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</si>
  <si>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</si>
  <si>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</si>
  <si>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</si>
  <si>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</si>
  <si>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</si>
  <si>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</si>
  <si>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</si>
  <si>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</si>
  <si>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</si>
  <si>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</si>
  <si>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</si>
  <si>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</si>
  <si>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</si>
  <si>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</si>
  <si>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</si>
  <si>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</si>
  <si>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</si>
  <si>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</si>
  <si>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</si>
  <si>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</si>
  <si>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</si>
  <si>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</si>
  <si>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</si>
  <si>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</si>
  <si>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</si>
  <si>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</si>
  <si>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</si>
  <si>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</si>
  <si>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</si>
  <si>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</si>
  <si>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</si>
  <si>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</si>
  <si>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</si>
  <si>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</si>
  <si>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</si>
  <si>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</si>
  <si>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</si>
  <si>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</si>
  <si>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</si>
  <si>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</si>
  <si>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</si>
  <si>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</si>
  <si>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</si>
  <si>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</si>
  <si>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</si>
  <si>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</si>
  <si>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</si>
  <si>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</si>
  <si>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</si>
  <si>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</si>
  <si>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</si>
  <si>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</si>
  <si>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</si>
  <si>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</si>
  <si>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</si>
  <si>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</si>
  <si>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</si>
  <si>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</si>
  <si>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</si>
  <si>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</si>
  <si>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</si>
  <si>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</si>
  <si>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</si>
  <si>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</si>
  <si>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</si>
  <si>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</si>
  <si>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</si>
  <si>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</si>
  <si>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</si>
  <si>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</si>
  <si>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</si>
  <si>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</si>
  <si>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</si>
  <si>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</si>
  <si>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</si>
  <si>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</si>
  <si>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</si>
  <si>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</si>
  <si>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</si>
  <si>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</si>
  <si>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</si>
  <si>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</si>
  <si>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</si>
  <si>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</si>
  <si>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</si>
  <si>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</si>
  <si>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</si>
  <si>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</si>
  <si>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</si>
  <si>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</si>
  <si>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</si>
  <si>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</si>
  <si>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</si>
  <si>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</si>
  <si>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</si>
  <si>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</si>
  <si>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</si>
  <si>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</si>
  <si>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</si>
  <si>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</si>
  <si>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</si>
  <si>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</si>
  <si>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</si>
  <si>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</si>
  <si>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</si>
  <si>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</si>
  <si>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</si>
  <si>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</si>
  <si>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</si>
  <si>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</si>
  <si>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</si>
  <si>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</si>
  <si>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</si>
  <si>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</si>
  <si>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</si>
  <si>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</si>
  <si>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</si>
  <si>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</si>
  <si>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</si>
  <si>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</si>
  <si>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</si>
  <si>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</si>
  <si>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</si>
  <si>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</si>
  <si>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</si>
  <si>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</si>
  <si>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</si>
  <si>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</si>
  <si>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</si>
  <si>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</si>
  <si>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</si>
  <si>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</si>
  <si>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</si>
  <si>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</si>
  <si>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</si>
  <si>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</si>
  <si>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</si>
  <si>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</si>
  <si>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</si>
  <si>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</si>
  <si>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</si>
  <si>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</si>
  <si>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</si>
  <si>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</si>
  <si>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</si>
  <si>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</si>
  <si>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</si>
  <si>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</si>
  <si>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</si>
  <si>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</si>
  <si>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</si>
  <si>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</si>
  <si>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</si>
  <si>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</si>
  <si>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</si>
  <si>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</si>
  <si>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</si>
  <si>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</si>
  <si>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</si>
  <si>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</si>
  <si>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</si>
  <si>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</si>
  <si>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</si>
  <si>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</si>
  <si>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</si>
  <si>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</si>
  <si>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</si>
  <si>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</si>
  <si>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</si>
  <si>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</si>
  <si>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</si>
  <si>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</si>
  <si>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</si>
  <si>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</si>
  <si>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</si>
  <si>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</si>
  <si>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</si>
  <si>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</si>
  <si>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</si>
  <si>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</si>
  <si>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</si>
  <si>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</si>
  <si>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</si>
  <si>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</si>
  <si>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</si>
  <si>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</si>
  <si>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</si>
  <si>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</si>
  <si>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</si>
  <si>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</si>
  <si>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</si>
  <si>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</si>
  <si>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</si>
  <si>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</si>
  <si>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</si>
  <si>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</si>
  <si>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</si>
  <si>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</si>
  <si>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</si>
  <si>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</si>
  <si>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</si>
  <si>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</si>
  <si>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</si>
  <si>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</si>
  <si>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</si>
  <si>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</si>
  <si>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</si>
  <si>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</si>
  <si>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</si>
  <si>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</si>
  <si>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</si>
  <si>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</si>
  <si>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</si>
  <si>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</si>
  <si>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</si>
  <si>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</si>
  <si>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</si>
  <si>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</si>
  <si>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</si>
  <si>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</si>
  <si>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</si>
  <si>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</si>
  <si>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</si>
  <si>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</si>
  <si>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</si>
  <si>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</si>
  <si>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</si>
  <si>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</si>
  <si>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</si>
  <si>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</si>
  <si>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</si>
  <si>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</si>
  <si>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</si>
  <si>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</si>
  <si>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</si>
  <si>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</si>
  <si>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</si>
  <si>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</si>
  <si>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</si>
  <si>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</si>
  <si>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</si>
  <si>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</si>
  <si>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</si>
  <si>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</si>
  <si>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</si>
  <si>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</si>
  <si>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</si>
  <si>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</si>
  <si>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</si>
  <si>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</si>
  <si>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</si>
  <si>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</si>
  <si>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</si>
  <si>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</si>
  <si>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</si>
  <si>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</si>
  <si>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</si>
  <si>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</si>
  <si>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</si>
  <si>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</si>
  <si>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</si>
  <si>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</si>
  <si>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</si>
  <si>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</si>
  <si>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</si>
  <si>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</si>
  <si>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</si>
  <si>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</si>
  <si>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</si>
  <si>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</si>
  <si>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</si>
  <si>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</si>
  <si>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</si>
  <si>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</si>
  <si>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</si>
  <si>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</si>
  <si>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</si>
  <si>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</si>
  <si>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</si>
  <si>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</si>
  <si>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</si>
  <si>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</si>
  <si>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</si>
  <si>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</si>
  <si>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</si>
  <si>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</si>
  <si>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</si>
  <si>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</si>
  <si>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</si>
  <si>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</si>
  <si>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</si>
  <si>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</si>
  <si>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</si>
  <si>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</si>
  <si>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</si>
  <si>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</si>
  <si>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</si>
  <si>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</si>
  <si>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</si>
  <si>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</si>
  <si>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</si>
  <si>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</si>
  <si>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</si>
  <si>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</si>
  <si>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</si>
  <si>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</si>
  <si>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</si>
  <si>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</si>
  <si>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</si>
  <si>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</si>
  <si>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</si>
  <si>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</si>
  <si>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</si>
  <si>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</si>
  <si>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</si>
  <si>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</si>
  <si>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</si>
  <si>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</si>
  <si>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</si>
  <si>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</si>
  <si>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</si>
  <si>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</si>
  <si>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</si>
  <si>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</si>
  <si>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</si>
  <si>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</si>
  <si>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</si>
  <si>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</si>
  <si>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</si>
  <si>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</si>
  <si>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</si>
  <si>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</si>
  <si>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</si>
  <si>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</si>
  <si>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</si>
  <si>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</si>
  <si>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</si>
  <si>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</si>
  <si>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</si>
  <si>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</si>
  <si>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</si>
  <si>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</si>
  <si>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</si>
  <si>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</si>
  <si>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</si>
  <si>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</si>
  <si>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</si>
  <si>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</si>
  <si>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</si>
  <si>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</si>
  <si>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</si>
  <si>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</si>
  <si>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</si>
  <si>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</si>
  <si>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</si>
  <si>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</si>
  <si>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</si>
  <si>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</si>
  <si>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</si>
  <si>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</si>
  <si>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</si>
  <si>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</si>
  <si>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</si>
  <si>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</si>
  <si>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</si>
  <si>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</si>
  <si>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</si>
  <si>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</si>
  <si>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</si>
  <si>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</si>
  <si>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</si>
  <si>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</si>
  <si>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</si>
  <si>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</si>
  <si>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</si>
  <si>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</si>
  <si>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</si>
  <si>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</si>
  <si>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</si>
  <si>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</si>
  <si>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</si>
  <si>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</si>
  <si>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</si>
  <si>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</si>
  <si>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</si>
  <si>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</si>
  <si>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</si>
  <si>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</si>
  <si>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</si>
  <si>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</si>
  <si>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</si>
  <si>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</si>
  <si>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</si>
  <si>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</si>
  <si>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</si>
  <si>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</si>
  <si>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</si>
  <si>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</si>
  <si>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</si>
  <si>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</si>
  <si>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</si>
  <si>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</si>
  <si>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</si>
  <si>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</si>
  <si>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</si>
  <si>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</si>
  <si>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</si>
  <si>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</si>
  <si>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</si>
  <si>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</si>
  <si>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</si>
  <si>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</si>
  <si>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</si>
  <si>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</si>
  <si>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</si>
  <si>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</si>
  <si>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</si>
  <si>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</si>
  <si>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</si>
  <si>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</si>
  <si>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</si>
  <si>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</si>
  <si>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</si>
  <si>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</si>
  <si>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</si>
  <si>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</si>
  <si>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</si>
  <si>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</si>
  <si>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</si>
  <si>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</si>
  <si>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</si>
  <si>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</si>
  <si>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</si>
  <si>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</si>
  <si>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</si>
  <si>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</si>
  <si>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</si>
  <si>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</si>
  <si>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</si>
  <si>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</si>
  <si>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</si>
  <si>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</si>
  <si>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</si>
  <si>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</si>
  <si>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</si>
  <si>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</si>
  <si>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</si>
  <si>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</si>
  <si>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</si>
  <si>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</si>
  <si>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</si>
  <si>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</si>
  <si>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</si>
  <si>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</si>
  <si>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</si>
  <si>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</si>
  <si>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</si>
  <si>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</si>
  <si>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</si>
  <si>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</si>
  <si>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</si>
  <si>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</si>
  <si>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</si>
  <si>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</si>
  <si>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</si>
  <si>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</si>
  <si>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</si>
  <si>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</si>
  <si>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</si>
  <si>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</si>
  <si>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</si>
  <si>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</si>
  <si>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</si>
  <si>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</si>
  <si>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</si>
  <si>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</si>
  <si>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</si>
  <si>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</si>
  <si>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</si>
  <si>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</si>
  <si>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</si>
  <si>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</si>
  <si>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</si>
  <si>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</si>
  <si>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</si>
  <si>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</si>
  <si>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</si>
  <si>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</si>
  <si>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</si>
  <si>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</si>
  <si>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</si>
  <si>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</si>
  <si>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</si>
  <si>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</si>
  <si>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</si>
  <si>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</si>
  <si>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</si>
  <si>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</si>
  <si>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</si>
  <si>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</si>
  <si>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</si>
  <si>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</si>
  <si>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</si>
  <si>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</si>
  <si>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</si>
  <si>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</si>
  <si>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</si>
  <si>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</si>
  <si>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</si>
  <si>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</si>
  <si>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</si>
  <si>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</si>
  <si>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</si>
  <si>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</si>
  <si>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</si>
  <si>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</si>
  <si>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</si>
  <si>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</si>
  <si>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</si>
  <si>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</si>
  <si>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</si>
  <si>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</si>
  <si>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</si>
  <si>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</si>
  <si>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</si>
  <si>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</si>
  <si>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</si>
  <si>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</si>
  <si>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</si>
  <si>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</si>
  <si>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</si>
  <si>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</si>
  <si>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</si>
  <si>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</si>
  <si>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</si>
  <si>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</si>
  <si>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</si>
  <si>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</si>
  <si>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</si>
  <si>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</si>
  <si>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</si>
  <si>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</si>
  <si>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</si>
  <si>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</si>
  <si>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</si>
  <si>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</si>
  <si>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</si>
  <si>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</si>
  <si>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</si>
  <si>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</si>
  <si>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</si>
  <si>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</si>
  <si>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</si>
  <si>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</si>
  <si>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</si>
  <si>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</si>
  <si>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</si>
  <si>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</si>
  <si>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</si>
  <si>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</si>
  <si>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</si>
  <si>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</si>
  <si>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</si>
  <si>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</si>
  <si>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</si>
  <si>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</si>
  <si>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</si>
  <si>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</si>
  <si>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</si>
  <si>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</si>
  <si>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</si>
  <si>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</si>
  <si>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</si>
  <si>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</si>
  <si>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</si>
  <si>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</si>
  <si>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</si>
  <si>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</si>
  <si>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</si>
  <si>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</si>
  <si>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</si>
  <si>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</si>
  <si>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</si>
  <si>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</si>
  <si>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</si>
  <si>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</si>
  <si>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</si>
  <si>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</si>
  <si>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</si>
  <si>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</si>
  <si>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</si>
  <si>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</si>
  <si>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</si>
  <si>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</si>
  <si>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</si>
  <si>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</si>
  <si>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</si>
  <si>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</si>
  <si>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</si>
  <si>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</si>
  <si>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</si>
  <si>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</si>
  <si>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</si>
  <si>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</si>
  <si>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</si>
  <si>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</si>
  <si>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</si>
  <si>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</si>
  <si>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</si>
  <si>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</si>
  <si>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</si>
  <si>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</si>
  <si>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</si>
  <si>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</si>
  <si>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</si>
  <si>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</si>
  <si>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</si>
  <si>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</si>
  <si>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</si>
  <si>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</si>
  <si>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</si>
  <si>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</si>
  <si>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</si>
  <si>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</si>
  <si>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</si>
  <si>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</si>
  <si>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</si>
  <si>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</si>
  <si>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</si>
  <si>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</si>
  <si>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</si>
  <si>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</si>
  <si>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</si>
  <si>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</si>
  <si>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</si>
  <si>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</si>
  <si>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</si>
  <si>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</si>
  <si>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</si>
  <si>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</si>
  <si>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</si>
  <si>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</si>
  <si>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</si>
  <si>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</si>
  <si>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</si>
  <si>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</si>
  <si>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</si>
  <si>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</si>
  <si>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</si>
  <si>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</si>
  <si>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</si>
  <si>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</si>
  <si>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</si>
  <si>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</si>
  <si>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</si>
  <si>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</si>
  <si>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</si>
  <si>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</si>
  <si>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</si>
  <si>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</si>
  <si>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</si>
  <si>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</si>
  <si>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</si>
  <si>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</si>
  <si>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</si>
  <si>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</si>
  <si>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</si>
  <si>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</si>
  <si>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</si>
  <si>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</si>
  <si>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</si>
  <si>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</si>
  <si>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</si>
  <si>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</si>
  <si>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</si>
  <si>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</si>
  <si>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</si>
  <si>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</si>
  <si>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</si>
  <si>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</si>
  <si>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</si>
  <si>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</si>
  <si>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</si>
  <si>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</si>
  <si>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</si>
  <si>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</si>
  <si>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</si>
  <si>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</si>
  <si>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</si>
  <si>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</si>
  <si>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</si>
  <si>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</si>
  <si>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</si>
  <si>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</si>
  <si>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</si>
  <si>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</si>
  <si>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</si>
  <si>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</si>
  <si>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</si>
  <si>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</si>
  <si>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</si>
  <si>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</si>
  <si>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</si>
  <si>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</si>
  <si>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</si>
  <si>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</si>
  <si>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</si>
  <si>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</si>
  <si>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</si>
  <si>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</si>
  <si>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</si>
  <si>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</si>
  <si>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</si>
  <si>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</si>
  <si>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</si>
  <si>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</si>
  <si>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</si>
  <si>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</si>
  <si>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</si>
  <si>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</si>
  <si>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</si>
  <si>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</si>
  <si>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</si>
  <si>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</si>
  <si>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</si>
  <si>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</si>
  <si>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</si>
  <si>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</si>
  <si>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</si>
  <si>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</si>
  <si>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</si>
  <si>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</si>
  <si>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</si>
  <si>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</si>
  <si>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</si>
  <si>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</si>
  <si>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</si>
  <si>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</si>
  <si>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</si>
  <si>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</si>
  <si>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</si>
  <si>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</si>
  <si>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</si>
  <si>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</si>
  <si>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</si>
  <si>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</si>
  <si>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</si>
  <si>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</si>
  <si>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</si>
  <si>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</si>
  <si>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</si>
  <si>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</si>
  <si>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</si>
  <si>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</si>
  <si>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</si>
  <si>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</si>
  <si>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</si>
  <si>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</si>
  <si>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</si>
  <si>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</si>
  <si>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</si>
  <si>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</si>
  <si>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</si>
  <si>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</si>
  <si>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</si>
  <si>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</si>
  <si>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</si>
  <si>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</si>
  <si>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</si>
  <si>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</si>
  <si>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</si>
  <si>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</si>
  <si>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</si>
  <si>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</si>
  <si>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</si>
  <si>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</si>
  <si>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</si>
  <si>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</si>
  <si>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</si>
  <si>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</si>
  <si>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</si>
  <si>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</si>
  <si>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</si>
  <si>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</si>
  <si>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</si>
  <si>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</si>
  <si>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</si>
  <si>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</si>
  <si>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</si>
  <si>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</si>
  <si>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</si>
  <si>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</si>
  <si>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</si>
  <si>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</si>
  <si>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</si>
  <si>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</si>
  <si>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</si>
  <si>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</si>
  <si>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</si>
  <si>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</si>
  <si>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</si>
  <si>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</si>
  <si>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</si>
  <si>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</si>
  <si>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</si>
  <si>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</si>
  <si>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</si>
  <si>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</si>
  <si>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</si>
  <si>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</si>
  <si>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</si>
  <si>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</si>
  <si>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</si>
  <si>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</si>
  <si>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</si>
  <si>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</si>
  <si>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</si>
  <si>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</si>
  <si>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</si>
  <si>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</si>
  <si>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</si>
  <si>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</si>
  <si>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</si>
  <si>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</si>
  <si>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</si>
  <si>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</si>
  <si>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</si>
  <si>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</si>
  <si>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</si>
  <si>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</si>
  <si>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</si>
  <si>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</si>
  <si>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</si>
  <si>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</si>
  <si>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</si>
  <si>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</si>
  <si>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</si>
  <si>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</si>
  <si>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</si>
  <si>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</si>
  <si>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</si>
  <si>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</si>
  <si>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</si>
  <si>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</si>
  <si>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</si>
  <si>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</si>
  <si>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</si>
  <si>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</si>
  <si>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</si>
  <si>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</si>
  <si>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</si>
  <si>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</si>
  <si>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</si>
  <si>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</si>
  <si>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</si>
  <si>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</si>
  <si>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</si>
  <si>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</si>
  <si>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</si>
  <si>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</si>
  <si>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</si>
  <si>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</si>
  <si>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</si>
  <si>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</si>
  <si>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</si>
  <si>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</si>
  <si>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</si>
  <si>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</si>
  <si>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</si>
  <si>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</si>
  <si>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</si>
  <si>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</si>
  <si>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</si>
  <si>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</si>
  <si>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</si>
  <si>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</si>
  <si>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</si>
  <si>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</si>
  <si>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</si>
  <si>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</si>
  <si>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</si>
  <si>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</si>
  <si>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</si>
  <si>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</si>
  <si>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</si>
  <si>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</si>
  <si>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</si>
  <si>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</si>
  <si>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</si>
  <si>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</si>
  <si>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</si>
  <si>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</si>
  <si>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</si>
  <si>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</si>
  <si>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</si>
  <si>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</si>
  <si>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</si>
  <si>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</si>
  <si>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</si>
  <si>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</si>
  <si>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</si>
  <si>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</si>
  <si>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</si>
  <si>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</si>
  <si>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</si>
  <si>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</si>
  <si>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</si>
  <si>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</si>
  <si>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</si>
  <si>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</si>
  <si>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</si>
  <si>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</si>
  <si>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</si>
  <si>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</si>
  <si>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</si>
  <si>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</si>
  <si>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</si>
  <si>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</si>
  <si>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</si>
  <si>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</si>
  <si>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</si>
  <si>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</si>
  <si>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</si>
  <si>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</si>
  <si>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</si>
  <si>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</si>
  <si>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</si>
  <si>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</si>
  <si>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</si>
  <si>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</si>
  <si>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</si>
  <si>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</si>
  <si>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</si>
  <si>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</si>
  <si>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</si>
  <si>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</si>
  <si>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</si>
  <si>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</si>
  <si>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</si>
  <si>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</si>
  <si>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</si>
  <si>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</si>
  <si>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</si>
  <si>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</si>
  <si>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</si>
  <si>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</si>
  <si>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</si>
  <si>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</si>
  <si>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</si>
  <si>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</si>
  <si>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</si>
  <si>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</si>
  <si>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</si>
  <si>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</si>
  <si>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</si>
  <si>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</si>
  <si>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</si>
  <si>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</si>
  <si>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</si>
  <si>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</si>
  <si>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</si>
  <si>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</si>
  <si>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</si>
  <si>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</si>
  <si>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</si>
  <si>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</si>
  <si>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</si>
  <si>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</si>
  <si>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</si>
  <si>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</si>
  <si>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</si>
  <si>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</si>
  <si>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</si>
  <si>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</si>
  <si>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</si>
  <si>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</si>
  <si>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</si>
  <si>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</si>
  <si>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</si>
  <si>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</si>
  <si>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</si>
  <si>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</si>
  <si>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</si>
  <si>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</si>
  <si>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</si>
  <si>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</si>
  <si>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</si>
  <si>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</si>
  <si>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</si>
  <si>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</si>
  <si>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</si>
  <si>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</si>
  <si>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</si>
  <si>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</si>
  <si>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</si>
  <si>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</si>
  <si>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</si>
  <si>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</si>
  <si>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</si>
  <si>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</si>
  <si>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</si>
  <si>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</si>
  <si>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</si>
  <si>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</si>
  <si>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</si>
  <si>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</si>
  <si>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</si>
  <si>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</si>
  <si>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</si>
  <si>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</si>
  <si>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</si>
  <si>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</si>
  <si>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</si>
  <si>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</si>
  <si>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</si>
  <si>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</si>
  <si>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</si>
  <si>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</si>
  <si>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</si>
  <si>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</si>
  <si>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</si>
  <si>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</si>
  <si>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</si>
  <si>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</si>
  <si>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</si>
  <si>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</si>
  <si>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</si>
  <si>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</si>
  <si>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</si>
  <si>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</si>
  <si>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</si>
  <si>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</si>
  <si>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</si>
  <si>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</si>
  <si>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</si>
  <si>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</si>
  <si>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</si>
  <si>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</si>
  <si>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</si>
  <si>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</si>
  <si>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</si>
  <si>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</si>
  <si>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</si>
  <si>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</si>
  <si>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</si>
  <si>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</si>
  <si>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</si>
  <si>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</si>
  <si>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</si>
  <si>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</si>
  <si>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</si>
  <si>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</si>
  <si>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</si>
  <si>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</si>
  <si>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</si>
  <si>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</si>
  <si>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</si>
  <si>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</si>
  <si>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</si>
  <si>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</si>
  <si>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</si>
  <si>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</si>
  <si>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</si>
  <si>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</si>
  <si>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</si>
  <si>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</si>
  <si>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</si>
  <si>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</si>
  <si>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</si>
  <si>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</si>
  <si>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</si>
  <si>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</si>
  <si>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</si>
  <si>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</si>
  <si>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</si>
  <si>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</si>
  <si>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</si>
  <si>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</si>
  <si>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</si>
  <si>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</si>
  <si>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</si>
  <si>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</si>
  <si>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</si>
  <si>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</si>
  <si>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</si>
  <si>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</si>
  <si>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</si>
  <si>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</si>
  <si>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</si>
  <si>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</si>
  <si>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</si>
  <si>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</si>
  <si>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</si>
  <si>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</si>
  <si>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</si>
  <si>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</si>
  <si>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</si>
  <si>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</si>
  <si>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</si>
  <si>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</si>
  <si>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</si>
  <si>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</si>
  <si>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</si>
  <si>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</si>
  <si>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</si>
  <si>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</si>
  <si>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</si>
  <si>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</si>
  <si>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</si>
  <si>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</si>
  <si>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</si>
  <si>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</si>
  <si>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</si>
  <si>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</si>
  <si>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</si>
  <si>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</si>
  <si>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</si>
  <si>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</si>
  <si>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</si>
  <si>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</si>
  <si>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</si>
  <si>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</si>
  <si>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</si>
  <si>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</si>
  <si>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</si>
  <si>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</si>
  <si>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</si>
  <si>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</si>
  <si>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</si>
  <si>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</si>
  <si>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</si>
  <si>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</si>
  <si>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</si>
  <si>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</si>
  <si>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</si>
  <si>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</si>
  <si>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</si>
  <si>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</si>
  <si>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</si>
  <si>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</si>
  <si>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</si>
  <si>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</si>
  <si>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</si>
  <si>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</si>
  <si>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</si>
  <si>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</si>
  <si>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</si>
  <si>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</si>
  <si>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</si>
  <si>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</si>
  <si>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</si>
  <si>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</si>
  <si>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</si>
  <si>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</si>
  <si>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</si>
  <si>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</si>
  <si>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</si>
  <si>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</si>
  <si>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</si>
  <si>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</si>
  <si>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</si>
  <si>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</si>
  <si>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</si>
  <si>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</si>
  <si>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</si>
  <si>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</si>
  <si>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</si>
  <si>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</si>
  <si>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</si>
  <si>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</si>
  <si>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</si>
  <si>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</si>
  <si>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</si>
  <si>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</si>
  <si>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</si>
  <si>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</si>
  <si>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</si>
  <si>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</si>
  <si>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</si>
  <si>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</si>
  <si>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</si>
  <si>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</si>
  <si>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</si>
  <si>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</si>
  <si>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</si>
  <si>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</si>
  <si>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</si>
  <si>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</si>
  <si>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</si>
  <si>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</si>
  <si>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</si>
  <si>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</si>
  <si>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</si>
  <si>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</si>
  <si>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</si>
  <si>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</si>
  <si>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</si>
  <si>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</si>
  <si>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</si>
  <si>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</si>
  <si>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</si>
  <si>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</si>
  <si>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</si>
  <si>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</si>
  <si>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</si>
  <si>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</si>
  <si>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</si>
  <si>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</si>
  <si>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</si>
  <si>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</si>
  <si>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</si>
  <si>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</si>
  <si>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</si>
  <si>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</si>
  <si>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</si>
  <si>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</si>
  <si>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</si>
  <si>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</si>
  <si>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</si>
  <si>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</si>
  <si>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</si>
  <si>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</si>
  <si>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</si>
  <si>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</si>
  <si>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</si>
  <si>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</si>
  <si>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</si>
  <si>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</si>
  <si>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</si>
  <si>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</si>
  <si>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</si>
  <si>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</si>
  <si>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</si>
  <si>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</si>
  <si>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</si>
  <si>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</si>
  <si>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</si>
  <si>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</si>
  <si>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</si>
  <si>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</si>
  <si>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</si>
  <si>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</si>
  <si>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</si>
  <si>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</si>
  <si>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</si>
  <si>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</si>
  <si>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</si>
  <si>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</si>
  <si>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</si>
  <si>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</si>
  <si>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</si>
  <si>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</si>
  <si>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</si>
  <si>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</si>
  <si>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</si>
  <si>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</si>
  <si>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</si>
  <si>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</si>
  <si>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</si>
  <si>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</si>
  <si>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</si>
  <si>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</si>
  <si>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</si>
  <si>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</si>
  <si>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</si>
  <si>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</si>
  <si>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</si>
  <si>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</si>
  <si>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</si>
  <si>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</si>
  <si>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</si>
  <si>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</si>
  <si>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</si>
  <si>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</si>
  <si>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</si>
  <si>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</si>
  <si>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</si>
  <si>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</si>
  <si>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</si>
  <si>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</si>
  <si>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</si>
  <si>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</si>
  <si>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</si>
  <si>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</si>
  <si>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</si>
  <si>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</si>
  <si>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</si>
  <si>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</si>
  <si>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</si>
  <si>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</si>
  <si>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</si>
  <si>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</si>
  <si>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</si>
  <si>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</si>
  <si>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</si>
  <si>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</si>
  <si>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</si>
  <si>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</si>
  <si>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</si>
  <si>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</si>
  <si>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</si>
  <si>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</si>
  <si>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</si>
  <si>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</si>
  <si>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</si>
  <si>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</si>
  <si>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</si>
  <si>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</si>
  <si>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</si>
  <si>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</si>
  <si>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</si>
  <si>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</si>
  <si>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</si>
  <si>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</si>
  <si>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</si>
  <si>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</si>
  <si>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</si>
  <si>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</si>
  <si>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</si>
  <si>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</si>
  <si>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</si>
  <si>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</si>
  <si>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</si>
  <si>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</si>
  <si>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</si>
  <si>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</si>
  <si>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</si>
  <si>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</si>
  <si>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</si>
  <si>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</si>
  <si>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</si>
  <si>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</si>
  <si>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</si>
  <si>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</si>
  <si>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</si>
  <si>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</si>
  <si>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</si>
  <si>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</si>
  <si>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</si>
  <si>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</si>
  <si>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</si>
  <si>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</si>
  <si>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</si>
  <si>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</si>
  <si>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</si>
  <si>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</si>
  <si>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</si>
  <si>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</si>
  <si>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</si>
  <si>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</si>
  <si>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</si>
  <si>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</si>
  <si>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</si>
  <si>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</si>
  <si>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</si>
  <si>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</si>
  <si>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</si>
  <si>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</si>
  <si>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</si>
  <si>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</si>
  <si>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</si>
  <si>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</si>
  <si>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</si>
  <si>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</si>
  <si>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</si>
  <si>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</si>
  <si>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</si>
  <si>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</si>
  <si>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</si>
  <si>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</si>
  <si>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</si>
  <si>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</si>
  <si>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</si>
  <si>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</si>
  <si>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</si>
  <si>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</si>
  <si>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</si>
  <si>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</si>
  <si>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</si>
  <si>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</si>
  <si>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</si>
  <si>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</si>
  <si>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</si>
  <si>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</si>
  <si>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</si>
  <si>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</si>
  <si>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</si>
  <si>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</si>
  <si>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</si>
  <si>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</si>
  <si>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</si>
  <si>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</si>
  <si>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</si>
  <si>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</si>
  <si>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</si>
  <si>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</si>
  <si>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</si>
  <si>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</si>
  <si>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</si>
  <si>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</si>
  <si>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</si>
  <si>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</si>
  <si>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</si>
  <si>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</si>
  <si>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</si>
  <si>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</si>
  <si>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</si>
  <si>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</si>
  <si>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</si>
  <si>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</si>
  <si>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</si>
  <si>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</si>
  <si>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</si>
  <si>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</si>
  <si>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</si>
  <si>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</si>
  <si>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</si>
  <si>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</si>
  <si>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</si>
  <si>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</si>
  <si>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</si>
  <si>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</si>
  <si>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</si>
  <si>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</si>
  <si>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</si>
  <si>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</si>
  <si>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</si>
  <si>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</si>
  <si>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</si>
  <si>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</si>
  <si>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</si>
  <si>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</si>
  <si>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</si>
  <si>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</si>
  <si>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</si>
  <si>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</si>
  <si>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</si>
  <si>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</si>
  <si>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</si>
  <si>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</si>
  <si>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</si>
  <si>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</si>
  <si>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</si>
  <si>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</si>
  <si>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</si>
  <si>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</si>
  <si>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</si>
  <si>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</si>
  <si>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</si>
  <si>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</si>
  <si>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</si>
  <si>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</si>
  <si>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</si>
  <si>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</si>
  <si>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</si>
  <si>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</si>
  <si>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</si>
  <si>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</si>
  <si>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</si>
  <si>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</si>
  <si>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</si>
  <si>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</si>
  <si>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</si>
  <si>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</si>
  <si>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</si>
  <si>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</si>
  <si>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</si>
  <si>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</si>
  <si>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</si>
  <si>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</si>
  <si>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</si>
  <si>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</si>
  <si>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</si>
  <si>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</si>
  <si>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</si>
  <si>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</si>
  <si>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</si>
  <si>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</si>
  <si>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</si>
  <si>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</si>
  <si>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</si>
  <si>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</si>
  <si>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</si>
  <si>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</si>
  <si>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</si>
  <si>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</si>
  <si>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</si>
  <si>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</si>
  <si>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</si>
  <si>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</si>
  <si>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</si>
  <si>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</si>
  <si>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</si>
  <si>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</si>
  <si>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</si>
  <si>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</si>
  <si>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</si>
  <si>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</si>
  <si>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</si>
  <si>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</si>
  <si>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</si>
  <si>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</si>
  <si>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</si>
  <si>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</si>
  <si>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</si>
  <si>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</si>
  <si>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</si>
  <si>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</si>
  <si>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</si>
  <si>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</si>
  <si>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</si>
  <si>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</si>
  <si>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</si>
  <si>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</si>
  <si>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</si>
  <si>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</si>
  <si>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</si>
  <si>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</si>
  <si>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</si>
  <si>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</si>
  <si>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</si>
  <si>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</si>
  <si>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</si>
  <si>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</si>
  <si>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</si>
  <si>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</si>
  <si>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</si>
  <si>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</si>
  <si>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</si>
  <si>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</si>
  <si>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</si>
  <si>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</si>
  <si>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</si>
  <si>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</si>
  <si>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</si>
  <si>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</si>
  <si>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</si>
  <si>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</si>
  <si>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</si>
  <si>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</si>
  <si>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</si>
  <si>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</si>
  <si>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</si>
  <si>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</si>
  <si>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</si>
  <si>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</si>
  <si>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</si>
  <si>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</si>
  <si>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</si>
  <si>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</si>
  <si>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</si>
  <si>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</si>
  <si>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</si>
  <si>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</si>
  <si>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</si>
  <si>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</si>
  <si>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</si>
  <si>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</si>
  <si>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</si>
  <si>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</si>
  <si>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</si>
  <si>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</si>
  <si>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</si>
  <si>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</si>
  <si>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</si>
  <si>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</si>
  <si>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</si>
  <si>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</si>
  <si>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</si>
  <si>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</si>
  <si>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</si>
  <si>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</si>
  <si>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</si>
  <si>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</si>
  <si>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</si>
  <si>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</si>
  <si>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</si>
  <si>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</si>
  <si>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</si>
  <si>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</si>
  <si>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</si>
  <si>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</si>
  <si>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</si>
  <si>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</si>
  <si>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</si>
  <si>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</si>
  <si>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</si>
  <si>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</si>
  <si>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</si>
  <si>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</si>
  <si>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</si>
  <si>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</si>
  <si>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</si>
  <si>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</si>
  <si>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</si>
  <si>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</si>
  <si>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</si>
  <si>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</si>
  <si>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</si>
  <si>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</si>
  <si>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</si>
  <si>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</si>
  <si>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</si>
  <si>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</si>
  <si>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</si>
  <si>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</si>
  <si>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</si>
  <si>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</si>
  <si>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</si>
  <si>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</si>
  <si>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</si>
  <si>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</si>
  <si>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</si>
  <si>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</si>
  <si>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</si>
  <si>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</si>
  <si>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</si>
  <si>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</si>
  <si>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</si>
  <si>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</si>
  <si>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</si>
  <si>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</si>
  <si>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</si>
  <si>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</si>
  <si>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</si>
  <si>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</si>
  <si>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</si>
  <si>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</si>
  <si>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</si>
  <si>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</si>
  <si>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</si>
  <si>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</si>
  <si>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</si>
  <si>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</si>
  <si>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</si>
  <si>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</si>
  <si>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</si>
  <si>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</si>
  <si>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</si>
  <si>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</si>
  <si>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</si>
  <si>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</si>
  <si>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</si>
  <si>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</si>
  <si>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</si>
  <si>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</si>
  <si>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</si>
  <si>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</si>
  <si>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</si>
  <si>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</si>
  <si>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</si>
  <si>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</si>
  <si>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</si>
  <si>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</si>
  <si>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</si>
  <si>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</si>
  <si>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</si>
  <si>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</si>
  <si>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</si>
  <si>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</si>
  <si>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</si>
  <si>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</si>
  <si>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</si>
  <si>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</si>
  <si>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</si>
  <si>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</si>
  <si>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</si>
  <si>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</si>
  <si>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</si>
  <si>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</si>
  <si>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</si>
  <si>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</si>
  <si>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</si>
  <si>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</si>
  <si>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</si>
  <si>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</si>
  <si>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</si>
  <si>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</si>
  <si>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</si>
  <si>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</si>
  <si>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</si>
  <si>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</si>
  <si>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</si>
  <si>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</si>
  <si>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</si>
  <si>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</si>
  <si>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</si>
  <si>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</si>
  <si>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</si>
  <si>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</si>
  <si>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</si>
  <si>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</si>
  <si>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</si>
  <si>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</si>
  <si>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</si>
  <si>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</si>
  <si>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</si>
  <si>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</si>
  <si>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</si>
  <si>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</si>
  <si>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</si>
  <si>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</si>
  <si>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</si>
  <si>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</si>
  <si>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</si>
  <si>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</si>
  <si>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</si>
  <si>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</si>
  <si>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</si>
  <si>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</si>
  <si>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</si>
  <si>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</si>
  <si>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</si>
  <si>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</si>
  <si>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</si>
  <si>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</si>
  <si>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</si>
  <si>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</si>
  <si>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</si>
  <si>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</si>
  <si>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</si>
  <si>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</si>
  <si>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</si>
  <si>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</si>
  <si>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</si>
  <si>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</si>
  <si>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</si>
  <si>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</si>
  <si>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</si>
  <si>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</si>
  <si>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</si>
  <si>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</si>
  <si>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</si>
  <si>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</si>
  <si>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</si>
  <si>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</si>
  <si>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</si>
  <si>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</si>
  <si>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</si>
  <si>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</si>
  <si>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</si>
  <si>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</si>
  <si>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</si>
  <si>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</si>
  <si>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</si>
  <si>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</si>
  <si>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</si>
  <si>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</si>
  <si>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</si>
  <si>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</si>
  <si>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</si>
  <si>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</si>
  <si>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</si>
  <si>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</si>
  <si>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</si>
  <si>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</si>
  <si>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</si>
  <si>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</si>
  <si>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</si>
  <si>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</si>
  <si>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</si>
  <si>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</si>
  <si>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</si>
  <si>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</si>
  <si>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</si>
  <si>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</si>
  <si>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</si>
  <si>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</si>
  <si>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</si>
  <si>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</si>
  <si>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</si>
  <si>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</si>
  <si>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</si>
  <si>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</si>
  <si>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</si>
  <si>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</si>
  <si>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</si>
  <si>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</si>
  <si>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</si>
  <si>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</si>
  <si>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</si>
  <si>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</si>
  <si>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</si>
  <si>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</si>
  <si>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</si>
  <si>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</si>
  <si>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</si>
  <si>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</si>
  <si>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</si>
  <si>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</si>
  <si>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</si>
  <si>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</si>
  <si>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</si>
  <si>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</si>
  <si>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</si>
  <si>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</si>
  <si>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</si>
  <si>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</si>
  <si>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</si>
  <si>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</si>
  <si>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</si>
  <si>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</si>
  <si>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</si>
  <si>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</si>
  <si>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</si>
  <si>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</si>
  <si>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</si>
  <si>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</si>
  <si>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</si>
  <si>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</si>
  <si>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</si>
  <si>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</si>
  <si>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</si>
  <si>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</si>
  <si>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</si>
  <si>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</si>
  <si>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</si>
  <si>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</si>
  <si>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</si>
  <si>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</si>
  <si>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</si>
  <si>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</si>
  <si>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</si>
  <si>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</si>
  <si>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</si>
  <si>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</si>
  <si>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</si>
  <si>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</si>
  <si>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</si>
  <si>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</si>
  <si>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</si>
  <si>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</si>
  <si>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</si>
  <si>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</si>
  <si>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</si>
  <si>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</si>
  <si>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</si>
  <si>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</si>
  <si>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</si>
  <si>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</si>
  <si>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</si>
  <si>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</si>
  <si>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</si>
  <si>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</si>
  <si>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</si>
  <si>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</si>
  <si>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</si>
  <si>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</si>
  <si>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</si>
  <si>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</si>
  <si>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</si>
  <si>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</si>
  <si>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</si>
  <si>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</si>
  <si>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</si>
  <si>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</si>
  <si>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</si>
  <si>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</si>
  <si>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</si>
  <si>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</si>
  <si>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</si>
  <si>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</si>
  <si>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</si>
  <si>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</si>
  <si>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</si>
  <si>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</si>
  <si>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</si>
  <si>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</si>
  <si>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</si>
  <si>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</si>
  <si>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</si>
  <si>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</si>
  <si>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</si>
  <si>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</si>
  <si>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</si>
  <si>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</si>
  <si>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</si>
  <si>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</si>
  <si>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</si>
  <si>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</si>
  <si>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</si>
  <si>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</si>
  <si>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</si>
  <si>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</si>
  <si>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</si>
  <si>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</si>
  <si>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</si>
  <si>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</si>
  <si>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</si>
  <si>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</si>
  <si>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</si>
  <si>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</si>
  <si>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</si>
  <si>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</si>
  <si>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</si>
  <si>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</si>
  <si>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</si>
  <si>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</si>
  <si>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</si>
  <si>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</si>
  <si>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</si>
  <si>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</si>
  <si>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</si>
  <si>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</si>
  <si>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</si>
  <si>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</si>
  <si>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</si>
  <si>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</si>
  <si>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</si>
  <si>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</si>
  <si>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</si>
  <si>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</si>
  <si>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</si>
  <si>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</si>
  <si>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</si>
  <si>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</si>
  <si>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</si>
  <si>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</si>
  <si>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</si>
  <si>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</si>
  <si>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</si>
  <si>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</si>
  <si>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</si>
  <si>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</si>
  <si>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</si>
  <si>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</si>
  <si>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</si>
  <si>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</si>
  <si>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</si>
  <si>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</si>
  <si>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</si>
  <si>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</si>
  <si>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</si>
  <si>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</si>
  <si>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</si>
  <si>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</si>
  <si>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</si>
  <si>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</si>
  <si>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</si>
  <si>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</si>
  <si>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</si>
  <si>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</si>
  <si>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</si>
  <si>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</si>
  <si>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</si>
  <si>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</si>
  <si>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</si>
  <si>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</si>
  <si>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</si>
  <si>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</si>
  <si>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</si>
  <si>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</si>
  <si>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</si>
  <si>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</si>
  <si>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</si>
  <si>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</si>
  <si>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</si>
  <si>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</si>
  <si>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</si>
  <si>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</si>
  <si>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</si>
  <si>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</si>
  <si>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</si>
  <si>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</si>
  <si>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</si>
  <si>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</si>
  <si>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</si>
  <si>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</si>
  <si>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</si>
  <si>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</si>
  <si>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</si>
  <si>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</si>
  <si>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</si>
  <si>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</si>
  <si>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</si>
  <si>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</si>
  <si>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</si>
  <si>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</si>
  <si>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</si>
  <si>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</si>
  <si>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</si>
  <si>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</si>
  <si>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</si>
  <si>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</si>
  <si>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</si>
  <si>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</si>
  <si>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</si>
  <si>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</si>
  <si>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</si>
  <si>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</si>
  <si>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</si>
  <si>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</si>
  <si>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</si>
  <si>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</si>
  <si>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</si>
  <si>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</si>
  <si>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</si>
  <si>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</si>
  <si>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</si>
  <si>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</si>
  <si>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</si>
  <si>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</si>
  <si>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</si>
  <si>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</si>
  <si>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</si>
  <si>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</si>
  <si>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</si>
  <si>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</si>
  <si>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</si>
  <si>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</si>
  <si>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</si>
  <si>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</si>
  <si>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</si>
  <si>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</si>
  <si>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</si>
  <si>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</si>
  <si>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</si>
  <si>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</si>
  <si>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</si>
  <si>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</si>
  <si>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</si>
  <si>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</si>
  <si>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</si>
  <si>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</si>
  <si>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</si>
  <si>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</si>
  <si>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</si>
  <si>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</si>
  <si>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</si>
  <si>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</si>
  <si>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</si>
  <si>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</si>
  <si>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</si>
  <si>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</si>
  <si>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</si>
  <si>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</si>
  <si>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</si>
  <si>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</si>
  <si>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</si>
  <si>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</si>
  <si>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</si>
  <si>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</si>
  <si>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</si>
  <si>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</si>
  <si>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</si>
  <si>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</si>
  <si>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</si>
  <si>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</si>
  <si>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</si>
  <si>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</si>
  <si>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</si>
  <si>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</si>
  <si>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</si>
  <si>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</si>
  <si>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</si>
  <si>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</si>
  <si>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</si>
  <si>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</si>
  <si>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</si>
  <si>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</si>
  <si>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</si>
  <si>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</si>
  <si>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</si>
  <si>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</si>
  <si>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</si>
  <si>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</si>
  <si>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</si>
  <si>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</si>
  <si>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</si>
  <si>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</si>
  <si>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</si>
  <si>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</si>
  <si>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</si>
  <si>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</si>
  <si>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</si>
  <si>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</si>
  <si>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</si>
  <si>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</si>
  <si>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</si>
  <si>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</si>
  <si>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</si>
  <si>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</si>
  <si>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</si>
  <si>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</si>
  <si>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</si>
  <si>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</si>
  <si>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</si>
  <si>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</si>
  <si>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</si>
  <si>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</si>
  <si>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</si>
  <si>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</si>
  <si>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</si>
  <si>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</si>
  <si>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</si>
  <si>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</si>
  <si>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</si>
  <si>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</si>
  <si>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</si>
  <si>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</si>
  <si>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</si>
  <si>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</si>
  <si>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</si>
  <si>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</si>
  <si>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</si>
  <si>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</si>
  <si>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</si>
  <si>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</si>
  <si>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</si>
  <si>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</si>
  <si>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</si>
  <si>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</si>
  <si>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</si>
  <si>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</si>
  <si>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</si>
  <si>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</si>
  <si>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</si>
  <si>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</si>
  <si>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</si>
  <si>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</si>
  <si>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</si>
  <si>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</si>
  <si>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</si>
  <si>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</si>
  <si>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</si>
  <si>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</si>
  <si>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</si>
  <si>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</si>
  <si>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</si>
  <si>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</si>
  <si>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</si>
  <si>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</si>
  <si>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</si>
  <si>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</si>
  <si>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</si>
  <si>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</si>
  <si>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</si>
  <si>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</si>
  <si>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</si>
  <si>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</si>
  <si>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</si>
  <si>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</si>
  <si>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</si>
  <si>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</si>
  <si>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</si>
  <si>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</si>
  <si>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</si>
  <si>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</si>
  <si>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</si>
  <si>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</si>
  <si>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</si>
  <si>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</si>
  <si>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</si>
  <si>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</si>
  <si>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</si>
  <si>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</si>
  <si>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</si>
  <si>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</si>
  <si>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</si>
  <si>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</si>
  <si>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</si>
  <si>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</si>
  <si>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</si>
  <si>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</si>
  <si>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</si>
  <si>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</si>
  <si>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</si>
  <si>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</si>
  <si>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</si>
  <si>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</si>
  <si>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</si>
  <si>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</si>
  <si>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</si>
  <si>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</si>
  <si>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</si>
  <si>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</si>
  <si>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</si>
  <si>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</si>
  <si>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</si>
  <si>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</si>
  <si>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</si>
  <si>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</si>
  <si>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</si>
  <si>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</si>
  <si>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</si>
  <si>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</si>
  <si>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</si>
  <si>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</si>
  <si>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</si>
  <si>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</si>
  <si>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</si>
  <si>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</si>
  <si>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</si>
  <si>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</si>
  <si>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</si>
  <si>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</si>
  <si>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</si>
  <si>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</si>
  <si>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</si>
  <si>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</si>
  <si>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</si>
  <si>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</si>
  <si>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</si>
  <si>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</si>
  <si>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</si>
  <si>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</si>
  <si>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</si>
  <si>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</si>
  <si>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</si>
  <si>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</si>
  <si>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</si>
  <si>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</si>
  <si>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</si>
  <si>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</si>
  <si>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</si>
  <si>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</si>
  <si>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</si>
  <si>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</si>
  <si>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</si>
  <si>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</si>
  <si>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</si>
  <si>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</si>
  <si>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</si>
  <si>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</si>
  <si>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</si>
  <si>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</si>
  <si>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</si>
  <si>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</si>
  <si>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</si>
  <si>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</si>
  <si>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</si>
  <si>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</si>
  <si>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</si>
  <si>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</si>
  <si>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</si>
  <si>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</si>
  <si>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</si>
  <si>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</si>
  <si>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</si>
  <si>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</si>
  <si>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</si>
  <si>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</si>
  <si>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</si>
  <si>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</si>
  <si>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</si>
  <si>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</si>
  <si>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</si>
  <si>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</si>
  <si>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</si>
  <si>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</si>
  <si>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</si>
  <si>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</si>
  <si>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</si>
  <si>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</si>
  <si>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</si>
  <si>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</si>
  <si>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</si>
  <si>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</si>
  <si>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</si>
  <si>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</si>
  <si>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</si>
  <si>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</si>
  <si>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</si>
  <si>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</si>
  <si>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</si>
  <si>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</si>
  <si>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</si>
  <si>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</si>
  <si>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</si>
  <si>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</si>
  <si>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</si>
  <si>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</si>
  <si>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</si>
  <si>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</si>
  <si>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</si>
  <si>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</si>
  <si>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</si>
  <si>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</si>
  <si>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</si>
  <si>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</si>
  <si>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</si>
  <si>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</si>
  <si>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</si>
  <si>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</si>
  <si>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</si>
  <si>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</si>
  <si>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</si>
  <si>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</si>
  <si>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</si>
  <si>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</si>
  <si>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</si>
  <si>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</si>
  <si>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</si>
  <si>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</si>
  <si>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</si>
  <si>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</si>
  <si>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</si>
  <si>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</si>
  <si>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</si>
  <si>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</si>
  <si>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</si>
  <si>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</si>
  <si>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</si>
  <si>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</si>
  <si>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</si>
  <si>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</si>
  <si>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</si>
  <si>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</si>
  <si>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</si>
  <si>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</si>
  <si>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</si>
  <si>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</si>
  <si>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</si>
  <si>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</si>
  <si>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</si>
  <si>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</si>
  <si>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</si>
  <si>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</si>
  <si>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</si>
  <si>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</si>
  <si>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</si>
  <si>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</si>
  <si>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</si>
  <si>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</si>
  <si>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</si>
  <si>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</si>
  <si>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</si>
  <si>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</si>
  <si>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</si>
  <si>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</si>
  <si>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</si>
  <si>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</si>
  <si>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</si>
  <si>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</si>
  <si>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</si>
  <si>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</si>
  <si>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</si>
  <si>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</si>
  <si>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</si>
  <si>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</si>
  <si>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</si>
  <si>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</si>
  <si>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</si>
  <si>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</si>
  <si>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</si>
  <si>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</si>
  <si>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</si>
  <si>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</si>
  <si>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</si>
  <si>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</si>
  <si>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</si>
  <si>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</si>
  <si>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</si>
  <si>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</si>
  <si>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</si>
  <si>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</si>
  <si>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</si>
  <si>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</si>
  <si>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</si>
  <si>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</si>
  <si>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</si>
  <si>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</si>
  <si>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</si>
  <si>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</si>
  <si>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</si>
  <si>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</si>
  <si>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</si>
  <si>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</si>
  <si>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</si>
  <si>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</si>
  <si>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</si>
  <si>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</si>
  <si>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</si>
  <si>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</si>
  <si>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</si>
  <si>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</si>
  <si>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</si>
  <si>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</si>
  <si>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</si>
  <si>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</si>
  <si>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</si>
  <si>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</si>
  <si>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</si>
  <si>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</si>
  <si>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</si>
  <si>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</si>
  <si>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</si>
  <si>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</si>
  <si>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</si>
  <si>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</si>
  <si>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</si>
  <si>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</si>
  <si>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</si>
  <si>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</si>
  <si>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</si>
  <si>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</si>
  <si>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</si>
  <si>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</si>
  <si>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</si>
  <si>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</si>
  <si>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</si>
  <si>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</si>
  <si>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</si>
  <si>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</si>
  <si>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</si>
  <si>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</si>
  <si>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</si>
  <si>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</si>
  <si>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</si>
  <si>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</si>
  <si>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</si>
  <si>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</si>
  <si>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</si>
  <si>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</si>
  <si>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</si>
  <si>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</si>
  <si>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</si>
  <si>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</si>
  <si>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</si>
  <si>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</si>
  <si>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</si>
  <si>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</si>
  <si>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</si>
  <si>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</si>
  <si>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</si>
  <si>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</si>
  <si>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</si>
  <si>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</si>
  <si>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</si>
  <si>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</si>
  <si>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</si>
  <si>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</si>
  <si>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</si>
  <si>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</si>
  <si>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</si>
  <si>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</si>
  <si>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</si>
  <si>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</si>
  <si>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</si>
  <si>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</si>
  <si>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</si>
  <si>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</si>
  <si>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</si>
  <si>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</si>
  <si>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</si>
  <si>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</si>
  <si>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</si>
  <si>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</si>
  <si>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</si>
  <si>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</si>
  <si>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</si>
  <si>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</si>
  <si>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</si>
  <si>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</si>
  <si>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</si>
  <si>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</si>
  <si>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</si>
  <si>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</si>
  <si>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</si>
  <si>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</si>
  <si>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</si>
  <si>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</si>
  <si>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</si>
  <si>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</si>
  <si>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</si>
  <si>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</si>
  <si>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</si>
  <si>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</si>
  <si>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</si>
  <si>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</si>
  <si>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</si>
  <si>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</si>
  <si>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</si>
  <si>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</si>
  <si>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</si>
  <si>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</si>
  <si>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</si>
  <si>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</si>
  <si>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</si>
  <si>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</si>
  <si>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</si>
  <si>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</si>
  <si>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</si>
  <si>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</si>
  <si>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</si>
  <si>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</si>
  <si>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</si>
  <si>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</si>
  <si>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</si>
  <si>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</si>
  <si>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</si>
  <si>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</si>
  <si>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</si>
  <si>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</si>
  <si>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</si>
  <si>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</si>
  <si>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</si>
  <si>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</si>
  <si>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</si>
  <si>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</si>
  <si>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</si>
  <si>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</si>
  <si>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</si>
  <si>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</si>
  <si>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</si>
  <si>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</si>
  <si>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</si>
  <si>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</si>
  <si>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</si>
  <si>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</si>
  <si>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</si>
  <si>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</si>
  <si>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</si>
  <si>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</si>
  <si>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</si>
  <si>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</si>
  <si>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</si>
  <si>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</si>
  <si>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</si>
  <si>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</si>
  <si>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</si>
  <si>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</si>
  <si>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</si>
  <si>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</si>
  <si>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</si>
  <si>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</si>
  <si>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</si>
  <si>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</si>
  <si>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</si>
  <si>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</si>
  <si>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</si>
  <si>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</si>
  <si>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</si>
  <si>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</si>
  <si>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</si>
  <si>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</si>
  <si>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</si>
  <si>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</si>
  <si>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</si>
  <si>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</si>
  <si>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</si>
  <si>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</si>
  <si>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</si>
  <si>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</si>
  <si>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</si>
  <si>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</si>
  <si>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</si>
  <si>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</si>
  <si>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</si>
  <si>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</si>
  <si>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</si>
  <si>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</si>
  <si>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</si>
  <si>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</si>
  <si>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</si>
  <si>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</si>
  <si>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</si>
  <si>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</si>
  <si>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</si>
  <si>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</si>
  <si>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</si>
  <si>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</si>
  <si>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</si>
  <si>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</si>
  <si>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</si>
  <si>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</si>
  <si>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</si>
  <si>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</si>
  <si>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</si>
  <si>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</si>
  <si>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</si>
  <si>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</si>
  <si>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</si>
  <si>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</si>
  <si>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</si>
  <si>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</si>
  <si>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</si>
  <si>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</si>
  <si>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</si>
  <si>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</si>
  <si>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</si>
  <si>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</si>
  <si>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</si>
  <si>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</si>
  <si>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</si>
  <si>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</si>
  <si>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</si>
  <si>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</si>
  <si>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</si>
  <si>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</si>
  <si>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</si>
  <si>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</si>
  <si>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</si>
  <si>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</si>
  <si>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</si>
  <si>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</si>
  <si>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</si>
  <si>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</si>
  <si>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</si>
  <si>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</si>
  <si>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</si>
  <si>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</si>
  <si>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</si>
  <si>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</si>
  <si>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</si>
  <si>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</si>
  <si>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</si>
  <si>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</si>
  <si>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</si>
  <si>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</si>
  <si>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</si>
  <si>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</si>
  <si>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</si>
  <si>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</si>
  <si>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</si>
  <si>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</si>
  <si>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</si>
  <si>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</si>
  <si>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</si>
  <si>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</si>
  <si>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</si>
  <si>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</si>
  <si>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</si>
  <si>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</si>
  <si>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</si>
  <si>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</si>
  <si>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</si>
  <si>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</si>
  <si>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</si>
  <si>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</si>
  <si>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</si>
  <si>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</si>
  <si>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</si>
  <si>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</si>
  <si>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</si>
  <si>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</si>
  <si>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</si>
  <si>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</si>
  <si>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</si>
  <si>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</si>
  <si>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</si>
  <si>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</si>
  <si>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</si>
  <si>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</si>
  <si>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</si>
  <si>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</si>
  <si>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</si>
  <si>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</si>
  <si>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</si>
  <si>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</si>
  <si>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</si>
  <si>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</si>
  <si>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</si>
  <si>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</si>
  <si>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</si>
  <si>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</si>
  <si>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</si>
  <si>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</si>
  <si>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</si>
  <si>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</si>
  <si>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</si>
  <si>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</si>
  <si>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</si>
  <si>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</si>
  <si>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</si>
  <si>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</si>
  <si>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</si>
  <si>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</si>
  <si>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</si>
  <si>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</si>
  <si>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</si>
  <si>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</si>
  <si>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</si>
  <si>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</si>
  <si>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</si>
  <si>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</si>
  <si>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</si>
  <si>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</si>
  <si>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</si>
  <si>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</si>
  <si>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</si>
  <si>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</si>
  <si>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</si>
  <si>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</si>
  <si>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</si>
  <si>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</si>
  <si>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</si>
  <si>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</si>
  <si>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</si>
  <si>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</si>
  <si>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</si>
  <si>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</si>
  <si>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</si>
  <si>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</si>
  <si>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</si>
  <si>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</si>
  <si>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</si>
  <si>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</si>
  <si>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</si>
  <si>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</si>
  <si>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</si>
  <si>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</si>
  <si>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</si>
  <si>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</si>
  <si>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</si>
  <si>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</si>
  <si>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</si>
  <si>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</si>
  <si>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</si>
  <si>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</si>
  <si>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</si>
  <si>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</si>
  <si>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</si>
  <si>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</si>
  <si>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</si>
  <si>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</si>
  <si>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</si>
  <si>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</si>
  <si>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</si>
  <si>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</si>
  <si>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</si>
  <si>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</si>
  <si>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</si>
  <si>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</si>
  <si>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</si>
  <si>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</si>
  <si>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</si>
  <si>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</si>
  <si>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</si>
  <si>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</si>
  <si>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</si>
  <si>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</si>
  <si>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</si>
  <si>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</si>
  <si>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</si>
  <si>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</si>
  <si>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</si>
  <si>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</si>
  <si>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</si>
  <si>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</si>
  <si>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</si>
  <si>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</si>
  <si>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</si>
  <si>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</si>
  <si>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</si>
  <si>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</si>
  <si>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</si>
  <si>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</si>
  <si>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</si>
  <si>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</si>
  <si>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</si>
  <si>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</si>
  <si>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</si>
  <si>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</si>
  <si>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</si>
  <si>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</si>
  <si>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</si>
  <si>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</si>
  <si>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</si>
  <si>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</si>
  <si>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</si>
  <si>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</si>
  <si>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</si>
  <si>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</si>
  <si>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</si>
  <si>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</si>
  <si>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</si>
  <si>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</si>
  <si>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</si>
  <si>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</si>
  <si>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</si>
  <si>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</si>
  <si>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</si>
  <si>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</si>
  <si>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</si>
  <si>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</si>
  <si>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</si>
  <si>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</si>
  <si>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</si>
  <si>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</si>
  <si>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</si>
  <si>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</si>
  <si>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</si>
  <si>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</si>
  <si>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</si>
  <si>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</si>
  <si>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</si>
  <si>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</si>
  <si>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</si>
  <si>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</si>
  <si>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</si>
  <si>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</si>
  <si>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</si>
  <si>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</si>
  <si>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</si>
  <si>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</si>
  <si>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</si>
  <si>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</si>
  <si>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</si>
  <si>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</si>
  <si>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</si>
  <si>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</si>
  <si>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</si>
  <si>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</si>
  <si>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</si>
  <si>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</si>
  <si>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</si>
  <si>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</si>
  <si>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</si>
  <si>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</si>
  <si>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</si>
  <si>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</si>
  <si>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</si>
  <si>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</si>
  <si>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</si>
  <si>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</si>
  <si>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</si>
  <si>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</si>
  <si>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</si>
  <si>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</si>
  <si>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</si>
  <si>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</si>
  <si>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</si>
  <si>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</si>
  <si>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</si>
  <si>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</si>
  <si>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</si>
  <si>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</si>
  <si>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</si>
  <si>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</si>
  <si>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</si>
  <si>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</si>
  <si>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</si>
  <si>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</si>
  <si>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</si>
  <si>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</si>
  <si>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</si>
  <si>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</si>
  <si>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</si>
  <si>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</si>
  <si>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</si>
  <si>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</si>
  <si>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</si>
  <si>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</si>
  <si>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</si>
  <si>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</si>
  <si>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</si>
  <si>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</si>
  <si>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</si>
  <si>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</si>
  <si>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</si>
  <si>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</si>
  <si>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</si>
  <si>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</si>
  <si>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</si>
  <si>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</si>
  <si>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</si>
  <si>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</si>
  <si>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</si>
  <si>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</si>
  <si>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</si>
  <si>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</si>
  <si>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</si>
  <si>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</si>
  <si>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</si>
  <si>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</si>
  <si>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</si>
  <si>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</si>
  <si>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</si>
  <si>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</si>
  <si>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</si>
  <si>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</si>
  <si>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</si>
  <si>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</si>
  <si>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</si>
  <si>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</si>
  <si>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</si>
  <si>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</si>
  <si>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</si>
  <si>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</si>
  <si>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</si>
  <si>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</si>
  <si>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</si>
  <si>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</si>
  <si>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</si>
  <si>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</si>
  <si>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</si>
  <si>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</si>
  <si>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</si>
  <si>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</si>
  <si>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</si>
  <si>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</si>
  <si>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</si>
  <si>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</si>
  <si>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</si>
  <si>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</si>
  <si>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</si>
  <si>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</si>
  <si>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</si>
  <si>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</si>
  <si>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</si>
  <si>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</si>
  <si>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</si>
  <si>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</si>
  <si>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</si>
  <si>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</si>
  <si>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</si>
  <si>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</si>
  <si>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</si>
  <si>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</si>
  <si>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</si>
  <si>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</si>
  <si>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</si>
  <si>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</si>
  <si>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</si>
  <si>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</si>
  <si>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</si>
  <si>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</si>
  <si>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</si>
  <si>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</si>
  <si>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</si>
  <si>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</si>
  <si>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</si>
  <si>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</si>
  <si>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</si>
  <si>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</si>
  <si>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</si>
  <si>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</si>
  <si>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</si>
  <si>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</si>
  <si>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</si>
  <si>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</si>
  <si>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</si>
  <si>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</si>
  <si>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</si>
  <si>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</si>
  <si>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</si>
  <si>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</si>
  <si>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</si>
  <si>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</si>
  <si>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</si>
  <si>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</si>
  <si>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</si>
  <si>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</si>
  <si>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</si>
  <si>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</si>
  <si>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</si>
  <si>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</si>
  <si>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</si>
  <si>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</si>
  <si>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</si>
  <si>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</si>
  <si>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</si>
  <si>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</si>
  <si>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</si>
  <si>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</si>
  <si>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</si>
  <si>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</si>
  <si>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</si>
  <si>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</si>
  <si>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</si>
  <si>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</si>
  <si>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</si>
  <si>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</si>
  <si>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</si>
  <si>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</si>
  <si>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</si>
  <si>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</si>
  <si>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</si>
  <si>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</si>
  <si>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</si>
  <si>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</si>
  <si>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</si>
  <si>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</si>
  <si>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</si>
  <si>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</si>
  <si>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SERVIÇOS PRELIMINARES</t>
  </si>
  <si>
    <t>1.1</t>
  </si>
  <si>
    <t>4813</t>
  </si>
  <si>
    <t>PLACA DE OBRA (PARA CONSTRUCAO CIVIL) EM CHAPA GALVANIZADA *N. 22*, ADESIVADA,  - 3,00m x 1,50m</t>
  </si>
  <si>
    <t>1.2</t>
  </si>
  <si>
    <t>02</t>
  </si>
  <si>
    <t>MOBILIZAÇÃO DE EQUIPAMENTOS</t>
  </si>
  <si>
    <t>1.3</t>
  </si>
  <si>
    <t>99064</t>
  </si>
  <si>
    <t>LOCAÇÃO DE PAVIMENTAÇÃO. AF_10/2018</t>
  </si>
  <si>
    <t>ADMINISTRAÇÃO LOCAL</t>
  </si>
  <si>
    <t>2.1</t>
  </si>
  <si>
    <t>01</t>
  </si>
  <si>
    <t>ADMINSTRAÇÃO LOCAL</t>
  </si>
  <si>
    <t>SUB BASE DE MACADAME E BASE DE BRITA GRADUADA</t>
  </si>
  <si>
    <t>3.1</t>
  </si>
  <si>
    <t>96396</t>
  </si>
  <si>
    <t>BASE DE BRITA GRADUADA, CAMADA COMPACTADA = 14,0 CM</t>
  </si>
  <si>
    <t>3.2</t>
  </si>
  <si>
    <t>95878</t>
  </si>
  <si>
    <t>TRANSPORTE BASE DE BRITA GRADUADA, DMT= 30 KM</t>
  </si>
  <si>
    <t>3.3</t>
  </si>
  <si>
    <t>93596</t>
  </si>
  <si>
    <t>TRANSPORTE BASE DE BRITA GRADUADA, DMT EXCEDENTE 30 KM</t>
  </si>
  <si>
    <t>DRENAGEM</t>
  </si>
  <si>
    <t>4.1</t>
  </si>
  <si>
    <t>2003957</t>
  </si>
  <si>
    <t>STC 02 moldada no local com extrusora e concreto usinado - areia e brita comerciais</t>
  </si>
  <si>
    <t>PAVIMENTAÇÃO</t>
  </si>
  <si>
    <t>5.1</t>
  </si>
  <si>
    <t>96401</t>
  </si>
  <si>
    <t>EXECUÇÃO DE IMPRIMAÇÃO COM ASFALTO DILUÍDO CM-30.</t>
  </si>
  <si>
    <t>5.2</t>
  </si>
  <si>
    <t>102330</t>
  </si>
  <si>
    <t>TRANSPORTE COM CAMINHÃO TANQUE DE TRANSPORTE DE MATERIAL ASFÁLTICO DE 30000 L, EM VIA URBANA PAVIMENTADA, DMT ATÉ 30KM (UNIDADE: TXKM). AF_07/2020- TRANSPORTE DE MATERIAL DE IMPRIMAÇÃO DA REFAP ATÉ A OBRA</t>
  </si>
  <si>
    <t>5.3</t>
  </si>
  <si>
    <t>102331</t>
  </si>
  <si>
    <t xml:space="preserve">TRANSPORTE COM CAMINHÃO TANQUE DE TRANSPORTE DE MATERIAL ASFÁLTICO DE 30000 L, EM VIA URBANA PAVIMENTADA, ADICIONAL PARA DMT EXCEDENTE A 30 KM (UNIDADE: TXKM). AF_07/2020 TRANSPORTE DE MATERIAL DE IMPRIMAÇÃO DA REFAP ATÉ A OBRA </t>
  </si>
  <si>
    <t>5.4</t>
  </si>
  <si>
    <t>96402</t>
  </si>
  <si>
    <t xml:space="preserve">EXECUÇÃO DE PINTURA DE LIGAÇÃO COM EMULSÃO ASFÁLTICA RR-2C. AF_11/2019 </t>
  </si>
  <si>
    <t>5.5</t>
  </si>
  <si>
    <t>TRANSPORTE COM CAMINHÃO TANQUE DE TRANSPORTE DE MATERIAL ASFÁLTICO DE 30000 L, EM VIA URBANA PAVIMENTADA, DMT ATÉ 30KM (UNIDADE: TXKM). AF_07/2020- TRANSPORTE DE MATERIAL DE PINTURA DE LIGAÇÃO RR2C DA REFAP ATÉ A OBRA</t>
  </si>
  <si>
    <t>5.6</t>
  </si>
  <si>
    <t xml:space="preserve">TRANSPORTE COM CAMINHÃO TANQUE DE TRANSPORTE DE MATERIAL ASFÁLTICO DE 30000 L, EM VIA URBANA PAVIMENTADA, ADICIONAL PARA DMT EXCEDENTE A 30 KM (UNIDADE: TXKM). AF_07/2020 TRANSPORTE DE MATERIAL DE PINTURA DE LIGAÇÃO RR2C DA REFAP ATÉ A OBRA </t>
  </si>
  <si>
    <t>5.7</t>
  </si>
  <si>
    <t>TRANSPORTE COM CAMINHÃO TANQUE DE TRANSPORTE DE MATERIAL ASFÁLTICO DE 30000 L, EM VIA URBANA PAVIMENTADA, DMT ATÉ 30KM (UNIDADE: TXKM). AF_07/2020- TRANSPORTE DE LIGANTE DA REFAP ATÉ A USINA (TRANSPORTE DE CAP)</t>
  </si>
  <si>
    <t>5.8</t>
  </si>
  <si>
    <t>TRANSPORTE COM CAMINHÃO TANQUE DE TRANSPORTE DE MATERIAL ASFÁLTICO DE 30000 L, EM VIA URBANA PAVIMENTADA, ADICIONAL PARA DMT EXCEDENTE A 30 KM (UNIDADE: TXKM). AF_07/2020 TRANSPORTE DE LIGANTE DA REFAP ATÉ A USINA ( CONSIDERADO 86 KM -TRANSPORTE DE CAP)</t>
  </si>
  <si>
    <t>5.9</t>
  </si>
  <si>
    <t>04</t>
  </si>
  <si>
    <t>EXECUÇÃO DE PAVIMENTO COM APLICAÇÃO DE CONCRETO ASFÁLTICO, CAMADA DE ROLAMENTO - EXCLUSIVE CARGA E TRANSPORTE. AF_11/2019 - CBUQ EM USINA PRÓPRIA - BASEADO NA COMPOSIÇÃO 95995</t>
  </si>
  <si>
    <t>5.10</t>
  </si>
  <si>
    <t>95875</t>
  </si>
  <si>
    <t>TRANSPORTE COM CAMINHÃO BASCULANTE DE 10 M³, EM VIA URBANA PAVIMENTADA, DMT ATÉ 30 KM (UNIDADE: M3XKM). AF_07/2020 - MASSA ASFÁLTICA DA USINA ATÉ A OBRA</t>
  </si>
  <si>
    <t>5.11</t>
  </si>
  <si>
    <t>93590</t>
  </si>
  <si>
    <t>TRANSPORTE COM CAMINHÃO BASCULANTE DE 10 M³, EM VIA URBANA PAVIMENTADA - DMT CONSIDERADO EXCEDENTE</t>
  </si>
  <si>
    <t>5.12</t>
  </si>
  <si>
    <t>100986</t>
  </si>
  <si>
    <t>CARGA DE MISTURA ASFÁLTICA EM CAMINHÃO BASCULANTE 10 M³</t>
  </si>
  <si>
    <t>SINALIZAÇÃO</t>
  </si>
  <si>
    <t>6.1</t>
  </si>
  <si>
    <t>102512</t>
  </si>
  <si>
    <t>SINALIZACAO HORIZONTAL COM TINTA RETRORREFLETIVA A BASE DE RESINA ACRILICA COM MICROESFERAS DE VIDRO - LINHA DE EIXO</t>
  </si>
  <si>
    <t>6.2</t>
  </si>
  <si>
    <t>102513</t>
  </si>
  <si>
    <t>SINALIZACAO HORIZONTAL COM TINTA RETRORREFLETIVA A BASE DE RESINA ACRILICA COM MICROESFERAS DE VIDRO - LINHAS DE BORDO</t>
  </si>
  <si>
    <t>6.3</t>
  </si>
  <si>
    <t>5213418</t>
  </si>
  <si>
    <t>CONFECÇÃO DE PLACAS DE REGULAMENTAÇÃO REDONDAS (DIÂMETRO 0,75 M) - EM AÇO Nº 16  GALVANIZADO,  COM PELÍCULA REFLETIVA TIPO III + III  E PARAFUSOS</t>
  </si>
  <si>
    <t>6.4</t>
  </si>
  <si>
    <t>CONFECÇÃO DE PLACAS DE ADVERTÊNCIA  QUADRADAS (LADO 0,5 M) - EM AÇO Nº 16  GALVANIZADO,  COM PELÍCULA REFLETIVA TIPO III + III  E PARAFUSOS</t>
  </si>
  <si>
    <t>6.5</t>
  </si>
  <si>
    <t>92335</t>
  </si>
  <si>
    <t>SUPORTE PARA PLACA EM AÇO GALVANIZADO 2", FORNECIMENTO E INSTALAÇÃO</t>
  </si>
  <si>
    <t>6.6</t>
  </si>
  <si>
    <t>96522</t>
  </si>
  <si>
    <t>ESCAVAÇÃO MANUAL (30X30X60 CM)</t>
  </si>
  <si>
    <t>6.7</t>
  </si>
  <si>
    <t>94963</t>
  </si>
  <si>
    <t>CONCRETO 15 MPA PARA FIXAÇÃO DE PLACAS (30X30X60 CM)</t>
  </si>
  <si>
    <t>6.8</t>
  </si>
  <si>
    <t>92873</t>
  </si>
  <si>
    <t>LANÇAMENTO DE CONCRETO 15 MPA PARA FIXAÇÃO DE PLACAS (30X30X60 CM)</t>
  </si>
  <si>
    <t>DESMOBILIZAÇÃO</t>
  </si>
  <si>
    <t>7.1</t>
  </si>
  <si>
    <t>03</t>
  </si>
  <si>
    <t>DESMOBILIZAÇÃO DE EQUIPAMENTOS</t>
  </si>
  <si>
    <t>Pavimentação Asfáltica, Drenagem e Sinalização na Estrada Ivo da Rosa km 5+443,83 a 793,83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</si>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</sst>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56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0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1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0" fontId="0" fillId="0" borderId="1" xfId="0" applyNumberFormat="1" applyFont="1" applyBorder="1" applyAlignment="1" applyProtection="1">
      <alignment horizontal="center"/>
      <protection locked="0"/>
    </xf>
    <xf numFmtId="167" fontId="0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0" fontId="11" fillId="0" borderId="1" xfId="0" applyNumberFormat="1" applyFont="1" applyBorder="1" applyAlignment="1" applyProtection="1">
      <alignment horizontal="center"/>
      <protection locked="0"/>
    </xf>
    <xf numFmtId="10" fontId="11" fillId="0" borderId="1" xfId="48" applyNumberFormat="1" applyFont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opLeftCell="A4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97" t="s">
        <v>3752</v>
      </c>
      <c r="B1" s="198"/>
      <c r="C1" s="198"/>
      <c r="D1" s="198"/>
      <c r="E1" s="198"/>
      <c r="F1" s="198"/>
      <c r="G1" s="199"/>
    </row>
    <row r="2" spans="1:8" s="92" customFormat="1" ht="15.75" thickBot="1" x14ac:dyDescent="0.3">
      <c r="A2" s="46" t="s">
        <v>161</v>
      </c>
      <c r="B2" s="203" t="s">
        <v>7</v>
      </c>
      <c r="C2" s="203"/>
      <c r="D2" s="76" t="s">
        <v>162</v>
      </c>
      <c r="E2" s="112">
        <v>6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204" t="s">
        <v>4111</v>
      </c>
      <c r="C3" s="204"/>
      <c r="D3" s="204"/>
      <c r="E3" s="204"/>
      <c r="F3" s="204"/>
      <c r="G3" s="205"/>
    </row>
    <row r="4" spans="1:8" s="92" customFormat="1" ht="15.75" thickBot="1" x14ac:dyDescent="0.3">
      <c r="A4" s="46" t="s">
        <v>175</v>
      </c>
      <c r="B4" s="206" t="s">
        <v>4112</v>
      </c>
      <c r="C4" s="206"/>
      <c r="D4" s="206"/>
      <c r="E4" s="207"/>
      <c r="F4" s="47" t="s">
        <v>179</v>
      </c>
      <c r="G4" s="124" t="s">
        <v>4113</v>
      </c>
    </row>
    <row r="5" spans="1:8" s="92" customFormat="1" ht="15.75" thickBot="1" x14ac:dyDescent="0.3">
      <c r="A5" s="46" t="s">
        <v>3785</v>
      </c>
      <c r="B5" s="127" t="s">
        <v>170</v>
      </c>
      <c r="C5" s="177" t="s">
        <v>3956</v>
      </c>
      <c r="D5" s="177"/>
      <c r="E5" s="177"/>
      <c r="F5" s="208"/>
      <c r="G5" s="209"/>
    </row>
    <row r="6" spans="1:8" s="94" customFormat="1" ht="15.75" thickBot="1" x14ac:dyDescent="0.3">
      <c r="A6" s="46" t="s">
        <v>155</v>
      </c>
      <c r="B6" s="78">
        <f>'Orçamento-base'!C6</f>
        <v>317615.48000000004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29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200" t="s">
        <v>3750</v>
      </c>
      <c r="B11" s="201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200"/>
      <c r="B12" s="202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opLeftCell="A7" zoomScaleNormal="100" workbookViewId="0">
      <selection activeCell="K50" sqref="K50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18" t="s">
        <v>3676</v>
      </c>
      <c r="B1" s="219"/>
      <c r="C1" s="219"/>
      <c r="D1" s="219"/>
      <c r="E1" s="219"/>
      <c r="F1" s="219"/>
      <c r="G1" s="219"/>
      <c r="H1" s="219"/>
      <c r="I1" s="219"/>
      <c r="J1" s="219"/>
      <c r="K1" s="220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1" t="str">
        <f>IF(Identificação!B2=0,"",Identificação!B2)</f>
        <v>Tomada de Preços</v>
      </c>
      <c r="D2" s="221"/>
      <c r="E2" s="221"/>
      <c r="F2" s="221"/>
      <c r="G2" s="221"/>
      <c r="H2" s="43" t="s">
        <v>151</v>
      </c>
      <c r="I2" s="44">
        <f>IF(Identificação!E2=0,"",Identificação!E2)</f>
        <v>6</v>
      </c>
      <c r="J2" s="43" t="s">
        <v>152</v>
      </c>
      <c r="K2" s="44">
        <f>IF(Identificação!G2=0,"",Identificação!G2)</f>
        <v>2022</v>
      </c>
      <c r="L2" s="144"/>
      <c r="M2" s="144"/>
    </row>
    <row r="3" spans="1:18" s="45" customFormat="1" ht="32.25" customHeight="1" thickBot="1" x14ac:dyDescent="0.3">
      <c r="A3" s="227" t="s">
        <v>153</v>
      </c>
      <c r="B3" s="228"/>
      <c r="C3" s="229" t="str">
        <f>IF(Identificação!B3=0,"",Identificação!B3)</f>
        <v>Pavimentação Asfáltica, Drenagem e Sinalização na Estrada Ivo da Rosa km 5+443,83 a 793,83</v>
      </c>
      <c r="D3" s="229"/>
      <c r="E3" s="229"/>
      <c r="F3" s="229"/>
      <c r="G3" s="229"/>
      <c r="H3" s="229"/>
      <c r="I3" s="229"/>
      <c r="J3" s="229"/>
      <c r="K3" s="230"/>
      <c r="L3" s="144"/>
      <c r="M3" s="144"/>
    </row>
    <row r="4" spans="1:18" s="45" customFormat="1" ht="15.75" thickBot="1" x14ac:dyDescent="0.3">
      <c r="A4" s="46" t="s">
        <v>176</v>
      </c>
      <c r="B4" s="47"/>
      <c r="C4" s="223" t="str">
        <f>IF(Identificação!B4=0,"",Identificação!B4)</f>
        <v>Prefeitura de Cotipora</v>
      </c>
      <c r="D4" s="223"/>
      <c r="E4" s="223"/>
      <c r="F4" s="223"/>
      <c r="G4" s="223"/>
      <c r="H4" s="223"/>
      <c r="I4" s="223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23" t="str">
        <f>IF(Identificação!B5=0,"",Identificação!B5)</f>
        <v>Obras e Serviços de Engenharia</v>
      </c>
      <c r="D5" s="223"/>
      <c r="E5" s="223"/>
      <c r="F5" s="223"/>
      <c r="G5" s="224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3762</v>
      </c>
      <c r="B6" s="50"/>
      <c r="C6" s="225">
        <f>SUMIFS(K12:K39953,B12:B39953,"&gt;0",K12:K39953,"&lt;&gt;0")</f>
        <v>317615.48000000004</v>
      </c>
      <c r="D6" s="225"/>
      <c r="E6" s="225"/>
      <c r="F6" s="225"/>
      <c r="G6" s="226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 x14ac:dyDescent="0.25">
      <c r="A10" s="210" t="s">
        <v>3761</v>
      </c>
      <c r="B10" s="210" t="s">
        <v>3759</v>
      </c>
      <c r="C10" s="210" t="s">
        <v>3760</v>
      </c>
      <c r="D10" s="214" t="s">
        <v>3675</v>
      </c>
      <c r="E10" s="212" t="s">
        <v>168</v>
      </c>
      <c r="F10" s="216" t="s">
        <v>3674</v>
      </c>
      <c r="G10" s="214" t="s">
        <v>156</v>
      </c>
      <c r="H10" s="235" t="s">
        <v>165</v>
      </c>
      <c r="I10" s="236"/>
      <c r="J10" s="236"/>
      <c r="K10" s="236"/>
      <c r="L10" s="236"/>
      <c r="M10" s="237"/>
      <c r="N10" s="231" t="s">
        <v>177</v>
      </c>
      <c r="O10" s="232"/>
      <c r="P10" s="233" t="s">
        <v>178</v>
      </c>
      <c r="Q10" s="234"/>
      <c r="R10" s="222" t="s">
        <v>3678</v>
      </c>
    </row>
    <row r="11" spans="1:18" s="40" customFormat="1" ht="45" x14ac:dyDescent="0.25">
      <c r="A11" s="211"/>
      <c r="B11" s="211"/>
      <c r="C11" s="211"/>
      <c r="D11" s="215"/>
      <c r="E11" s="213"/>
      <c r="F11" s="217"/>
      <c r="G11" s="215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222"/>
    </row>
    <row r="12" spans="1:18" x14ac:dyDescent="0.25">
      <c r="A12" s="113"/>
      <c r="B12" s="88" t="str">
        <f>IF(AND(G12&lt;&gt;"",H12&gt;0,I12&lt;&gt;"",J12&lt;&gt;0,K12&lt;&gt;0),COUNT($B$11:B11)+1,"")</f>
        <v/>
      </c>
      <c r="C12" s="182">
        <v>1</v>
      </c>
      <c r="D12" s="183"/>
      <c r="E12" s="184"/>
      <c r="F12" s="185"/>
      <c r="G12" s="186" t="s">
        <v>4022</v>
      </c>
      <c r="H12" s="174"/>
      <c r="I12" s="187"/>
      <c r="J12" s="174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30" x14ac:dyDescent="0.25">
      <c r="A13" s="73"/>
      <c r="B13" s="88">
        <f>IF(AND(G13&lt;&gt;"",H13&gt;0,I13&lt;&gt;"",J13&lt;&gt;0,K13&lt;&gt;0),COUNT($B$11:B12)+1,"")</f>
        <v>1</v>
      </c>
      <c r="C13" s="188" t="s">
        <v>4023</v>
      </c>
      <c r="D13" s="189" t="s">
        <v>3776</v>
      </c>
      <c r="E13" s="190" t="s">
        <v>4024</v>
      </c>
      <c r="F13" s="191">
        <v>44593</v>
      </c>
      <c r="G13" s="192" t="s">
        <v>4025</v>
      </c>
      <c r="H13" s="174">
        <v>4.5</v>
      </c>
      <c r="I13" s="187" t="s">
        <v>3695</v>
      </c>
      <c r="J13" s="174">
        <v>272.20999999999998</v>
      </c>
      <c r="K13" s="167">
        <f>IFERROR(IF(H13*J13&lt;&gt;0,ROUND(ROUND(H13,4)*ROUND(J13,4),2),""),"")</f>
        <v>1224.95</v>
      </c>
      <c r="L13" s="148">
        <v>0.20979999999999999</v>
      </c>
      <c r="M13" s="148">
        <v>1.1122000000000001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2</v>
      </c>
      <c r="C14" s="72" t="s">
        <v>4026</v>
      </c>
      <c r="D14" s="141" t="s">
        <v>3800</v>
      </c>
      <c r="E14" s="193" t="s">
        <v>4027</v>
      </c>
      <c r="F14" s="191">
        <v>44593</v>
      </c>
      <c r="G14" s="66" t="s">
        <v>4028</v>
      </c>
      <c r="H14" s="174">
        <v>1</v>
      </c>
      <c r="I14" s="187" t="s">
        <v>3701</v>
      </c>
      <c r="J14" s="174">
        <v>3669.93</v>
      </c>
      <c r="K14" s="156">
        <f>IFERROR(IF(H14*J14&lt;&gt;0,ROUND(ROUND(H14,4)*ROUND(J14,4),2),""),"")</f>
        <v>3669.93</v>
      </c>
      <c r="L14" s="148">
        <v>0.20979999999999999</v>
      </c>
      <c r="M14" s="148">
        <v>1.1122000000000001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3</v>
      </c>
      <c r="C15" s="72" t="s">
        <v>4029</v>
      </c>
      <c r="D15" s="189" t="s">
        <v>3776</v>
      </c>
      <c r="E15" s="193" t="s">
        <v>4030</v>
      </c>
      <c r="F15" s="191">
        <v>44593</v>
      </c>
      <c r="G15" s="66" t="s">
        <v>4031</v>
      </c>
      <c r="H15" s="174">
        <v>350</v>
      </c>
      <c r="I15" s="187" t="s">
        <v>3694</v>
      </c>
      <c r="J15" s="174">
        <v>0.65</v>
      </c>
      <c r="K15" s="156">
        <f t="shared" ref="K15:K78" si="0">IFERROR(IF(H15*J15&lt;&gt;0,ROUND(ROUND(H15,4)*ROUND(J15,4),2),""),"")</f>
        <v>227.5</v>
      </c>
      <c r="L15" s="148">
        <v>0.20979999999999999</v>
      </c>
      <c r="M15" s="148">
        <v>1.1122000000000001</v>
      </c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 t="str">
        <f>IF(AND(G16&lt;&gt;"",H16&gt;0,I16&lt;&gt;"",J16&lt;&gt;0,K16&lt;&gt;0),COUNT($B$11:B15)+1,"")</f>
        <v/>
      </c>
      <c r="C16" s="182">
        <v>2</v>
      </c>
      <c r="D16" s="183"/>
      <c r="E16" s="194"/>
      <c r="F16" s="185"/>
      <c r="G16" s="186" t="s">
        <v>4032</v>
      </c>
      <c r="H16" s="174"/>
      <c r="I16" s="187"/>
      <c r="J16" s="174"/>
      <c r="K16" s="156" t="str">
        <f t="shared" si="0"/>
        <v/>
      </c>
      <c r="L16" s="195"/>
      <c r="M16" s="195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4</v>
      </c>
      <c r="C17" s="72" t="s">
        <v>4033</v>
      </c>
      <c r="D17" s="141" t="s">
        <v>3800</v>
      </c>
      <c r="E17" s="193" t="s">
        <v>4034</v>
      </c>
      <c r="F17" s="191">
        <v>44593</v>
      </c>
      <c r="G17" s="66" t="s">
        <v>4035</v>
      </c>
      <c r="H17" s="174">
        <v>1</v>
      </c>
      <c r="I17" s="187" t="s">
        <v>3701</v>
      </c>
      <c r="J17" s="174">
        <v>3682.38</v>
      </c>
      <c r="K17" s="156">
        <f t="shared" si="0"/>
        <v>3682.38</v>
      </c>
      <c r="L17" s="148">
        <v>0.20979999999999999</v>
      </c>
      <c r="M17" s="148">
        <v>1.1122000000000001</v>
      </c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 t="str">
        <f>IF(AND(G18&lt;&gt;"",H18&gt;0,I18&lt;&gt;"",J18&lt;&gt;0,K18&lt;&gt;0),COUNT($B$11:B17)+1,"")</f>
        <v/>
      </c>
      <c r="C18" s="182">
        <v>3</v>
      </c>
      <c r="D18" s="183"/>
      <c r="E18" s="194"/>
      <c r="F18" s="185"/>
      <c r="G18" s="186" t="s">
        <v>4036</v>
      </c>
      <c r="H18" s="174"/>
      <c r="I18" s="187"/>
      <c r="J18" s="174"/>
      <c r="K18" s="156" t="str">
        <f t="shared" si="0"/>
        <v/>
      </c>
      <c r="L18" s="195"/>
      <c r="M18" s="195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30" x14ac:dyDescent="0.25">
      <c r="A19" s="166"/>
      <c r="B19" s="178">
        <f>IF(AND(G19&lt;&gt;"",H19&gt;0,I19&lt;&gt;"",J19&lt;&gt;0,K19&lt;&gt;0),COUNT($B$11:B18)+1,"")</f>
        <v>5</v>
      </c>
      <c r="C19" s="72" t="s">
        <v>4037</v>
      </c>
      <c r="D19" s="189" t="s">
        <v>3776</v>
      </c>
      <c r="E19" s="193" t="s">
        <v>4038</v>
      </c>
      <c r="F19" s="191">
        <v>44593</v>
      </c>
      <c r="G19" s="66" t="s">
        <v>4039</v>
      </c>
      <c r="H19" s="174">
        <v>310.66000000000003</v>
      </c>
      <c r="I19" s="187" t="s">
        <v>3696</v>
      </c>
      <c r="J19" s="174">
        <v>133.28</v>
      </c>
      <c r="K19" s="156">
        <f t="shared" si="0"/>
        <v>41404.76</v>
      </c>
      <c r="L19" s="148">
        <v>0.20979999999999999</v>
      </c>
      <c r="M19" s="148">
        <v>1.1122000000000001</v>
      </c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6</v>
      </c>
      <c r="C20" s="72" t="s">
        <v>4040</v>
      </c>
      <c r="D20" s="189" t="s">
        <v>3776</v>
      </c>
      <c r="E20" s="193" t="s">
        <v>4041</v>
      </c>
      <c r="F20" s="191">
        <v>44593</v>
      </c>
      <c r="G20" s="66" t="s">
        <v>4042</v>
      </c>
      <c r="H20" s="174">
        <v>9319.7999999999993</v>
      </c>
      <c r="I20" s="187" t="s">
        <v>3765</v>
      </c>
      <c r="J20" s="174">
        <v>1.81</v>
      </c>
      <c r="K20" s="156">
        <f t="shared" si="0"/>
        <v>16868.84</v>
      </c>
      <c r="L20" s="148">
        <v>0.20979999999999999</v>
      </c>
      <c r="M20" s="148">
        <v>1.1122000000000001</v>
      </c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6"/>
      <c r="B21" s="178">
        <f>IF(AND(G21&lt;&gt;"",H21&gt;0,I21&lt;&gt;"",J21&lt;&gt;0,K21&lt;&gt;0),COUNT($B$11:B20)+1,"")</f>
        <v>7</v>
      </c>
      <c r="C21" s="72" t="s">
        <v>4043</v>
      </c>
      <c r="D21" s="189" t="s">
        <v>3776</v>
      </c>
      <c r="E21" s="193" t="s">
        <v>4044</v>
      </c>
      <c r="F21" s="191">
        <v>44593</v>
      </c>
      <c r="G21" s="66" t="s">
        <v>4045</v>
      </c>
      <c r="H21" s="174">
        <v>3075.54</v>
      </c>
      <c r="I21" s="187" t="s">
        <v>3765</v>
      </c>
      <c r="J21" s="174">
        <v>0.75</v>
      </c>
      <c r="K21" s="156">
        <f t="shared" si="0"/>
        <v>2306.66</v>
      </c>
      <c r="L21" s="148">
        <v>0.20979999999999999</v>
      </c>
      <c r="M21" s="148">
        <v>1.1122000000000001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182">
        <v>4</v>
      </c>
      <c r="D22" s="141"/>
      <c r="E22" s="193"/>
      <c r="F22" s="107"/>
      <c r="G22" s="186" t="s">
        <v>4046</v>
      </c>
      <c r="H22" s="174"/>
      <c r="I22" s="187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ht="30" x14ac:dyDescent="0.25">
      <c r="A23" s="166"/>
      <c r="B23" s="178">
        <f>IF(AND(G23&lt;&gt;"",H23&gt;0,I23&lt;&gt;"",J23&lt;&gt;0,K23&lt;&gt;0),COUNT($B$11:B22)+1,"")</f>
        <v>8</v>
      </c>
      <c r="C23" s="72" t="s">
        <v>4047</v>
      </c>
      <c r="D23" s="141" t="s">
        <v>3780</v>
      </c>
      <c r="E23" s="193" t="s">
        <v>4048</v>
      </c>
      <c r="F23" s="191">
        <v>44593</v>
      </c>
      <c r="G23" s="66" t="s">
        <v>4049</v>
      </c>
      <c r="H23" s="174">
        <v>326.25</v>
      </c>
      <c r="I23" s="187" t="s">
        <v>3694</v>
      </c>
      <c r="J23" s="174">
        <v>77.150000000000006</v>
      </c>
      <c r="K23" s="156">
        <f t="shared" si="0"/>
        <v>25170.19</v>
      </c>
      <c r="L23" s="148">
        <v>0.20979999999999999</v>
      </c>
      <c r="M23" s="148">
        <v>1.1122000000000001</v>
      </c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182">
        <v>5</v>
      </c>
      <c r="D24" s="141"/>
      <c r="E24" s="193"/>
      <c r="F24" s="107"/>
      <c r="G24" s="186" t="s">
        <v>4050</v>
      </c>
      <c r="H24" s="174"/>
      <c r="I24" s="187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ht="30" x14ac:dyDescent="0.25">
      <c r="A25" s="166"/>
      <c r="B25" s="178">
        <f>IF(AND(G25&lt;&gt;"",H25&gt;0,I25&lt;&gt;"",J25&lt;&gt;0,K25&lt;&gt;0),COUNT($B$11:B24)+1,"")</f>
        <v>9</v>
      </c>
      <c r="C25" s="72" t="s">
        <v>4051</v>
      </c>
      <c r="D25" s="189" t="s">
        <v>3776</v>
      </c>
      <c r="E25" s="193" t="s">
        <v>4052</v>
      </c>
      <c r="F25" s="191">
        <v>44593</v>
      </c>
      <c r="G25" s="66" t="s">
        <v>4053</v>
      </c>
      <c r="H25" s="174">
        <v>2170</v>
      </c>
      <c r="I25" s="187" t="s">
        <v>3695</v>
      </c>
      <c r="J25" s="174">
        <v>12.74</v>
      </c>
      <c r="K25" s="156">
        <f t="shared" si="0"/>
        <v>27645.8</v>
      </c>
      <c r="L25" s="148">
        <v>0.20979999999999999</v>
      </c>
      <c r="M25" s="148">
        <v>1.1122000000000001</v>
      </c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ht="75" x14ac:dyDescent="0.25">
      <c r="A26" s="166"/>
      <c r="B26" s="178">
        <f>IF(AND(G26&lt;&gt;"",H26&gt;0,I26&lt;&gt;"",J26&lt;&gt;0,K26&lt;&gt;0),COUNT($B$11:B25)+1,"")</f>
        <v>10</v>
      </c>
      <c r="C26" s="72" t="s">
        <v>4054</v>
      </c>
      <c r="D26" s="189" t="s">
        <v>3776</v>
      </c>
      <c r="E26" s="193" t="s">
        <v>4055</v>
      </c>
      <c r="F26" s="191">
        <v>44593</v>
      </c>
      <c r="G26" s="66" t="s">
        <v>4056</v>
      </c>
      <c r="H26" s="174">
        <v>78.12</v>
      </c>
      <c r="I26" s="187" t="s">
        <v>3693</v>
      </c>
      <c r="J26" s="174">
        <v>1.48</v>
      </c>
      <c r="K26" s="156">
        <f t="shared" si="0"/>
        <v>115.62</v>
      </c>
      <c r="L26" s="148">
        <v>0.20979999999999999</v>
      </c>
      <c r="M26" s="148">
        <v>1.1122000000000001</v>
      </c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ht="75" x14ac:dyDescent="0.25">
      <c r="A27" s="166"/>
      <c r="B27" s="178">
        <f>IF(AND(G27&lt;&gt;"",H27&gt;0,I27&lt;&gt;"",J27&lt;&gt;0,K27&lt;&gt;0),COUNT($B$11:B26)+1,"")</f>
        <v>11</v>
      </c>
      <c r="C27" s="72" t="s">
        <v>4057</v>
      </c>
      <c r="D27" s="189" t="s">
        <v>3776</v>
      </c>
      <c r="E27" s="193" t="s">
        <v>4058</v>
      </c>
      <c r="F27" s="191">
        <v>44593</v>
      </c>
      <c r="G27" s="66" t="s">
        <v>4059</v>
      </c>
      <c r="H27" s="174">
        <v>283.83</v>
      </c>
      <c r="I27" s="187" t="s">
        <v>3693</v>
      </c>
      <c r="J27" s="174">
        <v>0.56999999999999995</v>
      </c>
      <c r="K27" s="156">
        <f t="shared" si="0"/>
        <v>161.78</v>
      </c>
      <c r="L27" s="148">
        <v>0.20979999999999999</v>
      </c>
      <c r="M27" s="148">
        <v>1.1122000000000001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30" x14ac:dyDescent="0.25">
      <c r="A28" s="166"/>
      <c r="B28" s="178">
        <f>IF(AND(G28&lt;&gt;"",H28&gt;0,I28&lt;&gt;"",J28&lt;&gt;0,K28&lt;&gt;0),COUNT($B$11:B27)+1,"")</f>
        <v>12</v>
      </c>
      <c r="C28" s="72" t="s">
        <v>4060</v>
      </c>
      <c r="D28" s="189" t="s">
        <v>3776</v>
      </c>
      <c r="E28" s="193" t="s">
        <v>4061</v>
      </c>
      <c r="F28" s="191">
        <v>44593</v>
      </c>
      <c r="G28" s="66" t="s">
        <v>4062</v>
      </c>
      <c r="H28" s="174">
        <v>2100</v>
      </c>
      <c r="I28" s="187" t="s">
        <v>3695</v>
      </c>
      <c r="J28" s="174">
        <v>3.33</v>
      </c>
      <c r="K28" s="156">
        <f t="shared" si="0"/>
        <v>6993</v>
      </c>
      <c r="L28" s="148">
        <v>0.20979999999999999</v>
      </c>
      <c r="M28" s="148">
        <v>1.1122000000000001</v>
      </c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75" x14ac:dyDescent="0.25">
      <c r="A29" s="166"/>
      <c r="B29" s="178">
        <f>IF(AND(G29&lt;&gt;"",H29&gt;0,I29&lt;&gt;"",J29&lt;&gt;0,K29&lt;&gt;0),COUNT($B$11:B28)+1,"")</f>
        <v>13</v>
      </c>
      <c r="C29" s="72" t="s">
        <v>4063</v>
      </c>
      <c r="D29" s="189" t="s">
        <v>3776</v>
      </c>
      <c r="E29" s="193" t="s">
        <v>4055</v>
      </c>
      <c r="F29" s="191">
        <v>44593</v>
      </c>
      <c r="G29" s="66" t="s">
        <v>4064</v>
      </c>
      <c r="H29" s="174">
        <v>28.37</v>
      </c>
      <c r="I29" s="187" t="s">
        <v>3693</v>
      </c>
      <c r="J29" s="174">
        <v>1.48</v>
      </c>
      <c r="K29" s="156">
        <f t="shared" si="0"/>
        <v>41.99</v>
      </c>
      <c r="L29" s="148">
        <v>0.20979999999999999</v>
      </c>
      <c r="M29" s="148">
        <v>1.1122000000000001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ht="90" x14ac:dyDescent="0.25">
      <c r="A30" s="166"/>
      <c r="B30" s="178">
        <f>IF(AND(G30&lt;&gt;"",H30&gt;0,I30&lt;&gt;"",J30&lt;&gt;0,K30&lt;&gt;0),COUNT($B$11:B29)+1,"")</f>
        <v>14</v>
      </c>
      <c r="C30" s="72" t="s">
        <v>4065</v>
      </c>
      <c r="D30" s="189" t="s">
        <v>3776</v>
      </c>
      <c r="E30" s="190" t="s">
        <v>4058</v>
      </c>
      <c r="F30" s="191">
        <v>44593</v>
      </c>
      <c r="G30" s="192" t="s">
        <v>4066</v>
      </c>
      <c r="H30" s="174">
        <v>103</v>
      </c>
      <c r="I30" s="187" t="s">
        <v>3693</v>
      </c>
      <c r="J30" s="174">
        <v>0.56999999999999995</v>
      </c>
      <c r="K30" s="156">
        <f t="shared" si="0"/>
        <v>58.71</v>
      </c>
      <c r="L30" s="148">
        <v>0.20979999999999999</v>
      </c>
      <c r="M30" s="148">
        <v>1.1122000000000001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ht="75" x14ac:dyDescent="0.25">
      <c r="A31" s="166"/>
      <c r="B31" s="178">
        <f>IF(AND(G31&lt;&gt;"",H31&gt;0,I31&lt;&gt;"",J31&lt;&gt;0,K31&lt;&gt;0),COUNT($B$11:B30)+1,"")</f>
        <v>15</v>
      </c>
      <c r="C31" s="72" t="s">
        <v>4067</v>
      </c>
      <c r="D31" s="189" t="s">
        <v>3776</v>
      </c>
      <c r="E31" s="193" t="s">
        <v>4055</v>
      </c>
      <c r="F31" s="191">
        <v>44593</v>
      </c>
      <c r="G31" s="66" t="s">
        <v>4068</v>
      </c>
      <c r="H31" s="174">
        <v>508.86</v>
      </c>
      <c r="I31" s="187" t="s">
        <v>3693</v>
      </c>
      <c r="J31" s="174">
        <v>1.48</v>
      </c>
      <c r="K31" s="156">
        <f t="shared" si="0"/>
        <v>753.11</v>
      </c>
      <c r="L31" s="148">
        <v>0.20979999999999999</v>
      </c>
      <c r="M31" s="148">
        <v>1.1122000000000001</v>
      </c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ht="90" x14ac:dyDescent="0.25">
      <c r="A32" s="166"/>
      <c r="B32" s="178">
        <f>IF(AND(G32&lt;&gt;"",H32&gt;0,I32&lt;&gt;"",J32&lt;&gt;0,K32&lt;&gt;0),COUNT($B$11:B31)+1,"")</f>
        <v>16</v>
      </c>
      <c r="C32" s="72" t="s">
        <v>4069</v>
      </c>
      <c r="D32" s="189" t="s">
        <v>3776</v>
      </c>
      <c r="E32" s="193" t="s">
        <v>4058</v>
      </c>
      <c r="F32" s="191">
        <v>44593</v>
      </c>
      <c r="G32" s="66" t="s">
        <v>4070</v>
      </c>
      <c r="H32" s="174">
        <v>1543.52</v>
      </c>
      <c r="I32" s="187" t="s">
        <v>3693</v>
      </c>
      <c r="J32" s="174">
        <v>0.56999999999999995</v>
      </c>
      <c r="K32" s="156">
        <f t="shared" si="0"/>
        <v>879.81</v>
      </c>
      <c r="L32" s="148">
        <v>0.20979999999999999</v>
      </c>
      <c r="M32" s="148">
        <v>1.1122000000000001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ht="60" x14ac:dyDescent="0.25">
      <c r="A33" s="166"/>
      <c r="B33" s="178">
        <f>IF(AND(G33&lt;&gt;"",H33&gt;0,I33&lt;&gt;"",J33&lt;&gt;0,K33&lt;&gt;0),COUNT($B$11:B32)+1,"")</f>
        <v>17</v>
      </c>
      <c r="C33" s="72" t="s">
        <v>4071</v>
      </c>
      <c r="D33" s="189" t="s">
        <v>3800</v>
      </c>
      <c r="E33" s="190" t="s">
        <v>4072</v>
      </c>
      <c r="F33" s="191">
        <v>44593</v>
      </c>
      <c r="G33" s="192" t="s">
        <v>4073</v>
      </c>
      <c r="H33" s="174">
        <v>105</v>
      </c>
      <c r="I33" s="187" t="s">
        <v>3696</v>
      </c>
      <c r="J33" s="174">
        <v>1591.71</v>
      </c>
      <c r="K33" s="156">
        <f t="shared" si="0"/>
        <v>167129.54999999999</v>
      </c>
      <c r="L33" s="148">
        <v>0.20979999999999999</v>
      </c>
      <c r="M33" s="148">
        <v>1.1122000000000001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ht="60" x14ac:dyDescent="0.25">
      <c r="A34" s="166"/>
      <c r="B34" s="178">
        <f>IF(AND(G34&lt;&gt;"",H34&gt;0,I34&lt;&gt;"",J34&lt;&gt;0,K34&lt;&gt;0),COUNT($B$11:B33)+1,"")</f>
        <v>18</v>
      </c>
      <c r="C34" s="72" t="s">
        <v>4074</v>
      </c>
      <c r="D34" s="189" t="s">
        <v>3776</v>
      </c>
      <c r="E34" s="193" t="s">
        <v>4075</v>
      </c>
      <c r="F34" s="191">
        <v>44593</v>
      </c>
      <c r="G34" s="66" t="s">
        <v>4076</v>
      </c>
      <c r="H34" s="174">
        <v>3150</v>
      </c>
      <c r="I34" s="187" t="s">
        <v>3765</v>
      </c>
      <c r="J34" s="174">
        <v>1.98</v>
      </c>
      <c r="K34" s="156">
        <f t="shared" si="0"/>
        <v>6237</v>
      </c>
      <c r="L34" s="148">
        <v>0.20979999999999999</v>
      </c>
      <c r="M34" s="148">
        <v>1.1122000000000001</v>
      </c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ht="45" x14ac:dyDescent="0.25">
      <c r="A35" s="166"/>
      <c r="B35" s="178">
        <f>IF(AND(G35&lt;&gt;"",H35&gt;0,I35&lt;&gt;"",J35&lt;&gt;0,K35&lt;&gt;0),COUNT($B$11:B34)+1,"")</f>
        <v>19</v>
      </c>
      <c r="C35" s="72" t="s">
        <v>4077</v>
      </c>
      <c r="D35" s="189" t="s">
        <v>3776</v>
      </c>
      <c r="E35" s="193" t="s">
        <v>4078</v>
      </c>
      <c r="F35" s="191">
        <v>44593</v>
      </c>
      <c r="G35" s="192" t="s">
        <v>4079</v>
      </c>
      <c r="H35" s="174">
        <v>1039.5</v>
      </c>
      <c r="I35" s="187" t="s">
        <v>3765</v>
      </c>
      <c r="J35" s="174">
        <v>0.79</v>
      </c>
      <c r="K35" s="156">
        <f t="shared" si="0"/>
        <v>821.21</v>
      </c>
      <c r="L35" s="148">
        <v>0.20979999999999999</v>
      </c>
      <c r="M35" s="148">
        <v>1.1122000000000001</v>
      </c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ht="30" x14ac:dyDescent="0.25">
      <c r="A36" s="166"/>
      <c r="B36" s="178">
        <f>IF(AND(G36&lt;&gt;"",H36&gt;0,I36&lt;&gt;"",J36&lt;&gt;0,K36&lt;&gt;0),COUNT($B$11:B35)+1,"")</f>
        <v>20</v>
      </c>
      <c r="C36" s="72" t="s">
        <v>4080</v>
      </c>
      <c r="D36" s="189" t="s">
        <v>3776</v>
      </c>
      <c r="E36" s="193" t="s">
        <v>4081</v>
      </c>
      <c r="F36" s="191">
        <v>44593</v>
      </c>
      <c r="G36" s="66" t="s">
        <v>4082</v>
      </c>
      <c r="H36" s="174">
        <v>105</v>
      </c>
      <c r="I36" s="187" t="s">
        <v>3696</v>
      </c>
      <c r="J36" s="174">
        <v>7.23</v>
      </c>
      <c r="K36" s="156">
        <f t="shared" si="0"/>
        <v>759.15</v>
      </c>
      <c r="L36" s="148">
        <v>0.20979999999999999</v>
      </c>
      <c r="M36" s="148">
        <v>1.1122000000000001</v>
      </c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182">
        <v>6</v>
      </c>
      <c r="D37" s="141"/>
      <c r="E37" s="193"/>
      <c r="F37" s="107"/>
      <c r="G37" s="186" t="s">
        <v>4083</v>
      </c>
      <c r="H37" s="174"/>
      <c r="I37" s="187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ht="45" x14ac:dyDescent="0.25">
      <c r="A38" s="166"/>
      <c r="B38" s="178">
        <f>IF(AND(G38&lt;&gt;"",H38&gt;0,I38&lt;&gt;"",J38&lt;&gt;0,K38&lt;&gt;0),COUNT($B$11:B37)+1,"")</f>
        <v>21</v>
      </c>
      <c r="C38" s="72" t="s">
        <v>4084</v>
      </c>
      <c r="D38" s="189" t="s">
        <v>3776</v>
      </c>
      <c r="E38" s="193" t="s">
        <v>4085</v>
      </c>
      <c r="F38" s="191">
        <v>44593</v>
      </c>
      <c r="G38" s="66" t="s">
        <v>4086</v>
      </c>
      <c r="H38" s="174">
        <v>350</v>
      </c>
      <c r="I38" s="187" t="s">
        <v>3695</v>
      </c>
      <c r="J38" s="174">
        <v>4.7699999999999996</v>
      </c>
      <c r="K38" s="156">
        <f t="shared" si="0"/>
        <v>1669.5</v>
      </c>
      <c r="L38" s="148">
        <v>0.20979999999999999</v>
      </c>
      <c r="M38" s="148">
        <v>1.1122000000000001</v>
      </c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ht="45" x14ac:dyDescent="0.25">
      <c r="A39" s="166"/>
      <c r="B39" s="178">
        <f>IF(AND(G39&lt;&gt;"",H39&gt;0,I39&lt;&gt;"",J39&lt;&gt;0,K39&lt;&gt;0),COUNT($B$11:B38)+1,"")</f>
        <v>22</v>
      </c>
      <c r="C39" s="72" t="s">
        <v>4087</v>
      </c>
      <c r="D39" s="189" t="s">
        <v>3776</v>
      </c>
      <c r="E39" s="193" t="s">
        <v>4088</v>
      </c>
      <c r="F39" s="191">
        <v>44593</v>
      </c>
      <c r="G39" s="66" t="s">
        <v>4089</v>
      </c>
      <c r="H39" s="174">
        <v>700</v>
      </c>
      <c r="I39" s="187" t="s">
        <v>3695</v>
      </c>
      <c r="J39" s="174">
        <v>4.7699999999999996</v>
      </c>
      <c r="K39" s="156">
        <f t="shared" si="0"/>
        <v>3339</v>
      </c>
      <c r="L39" s="148">
        <v>0.20979999999999999</v>
      </c>
      <c r="M39" s="148">
        <v>1.1122000000000001</v>
      </c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ht="60" x14ac:dyDescent="0.25">
      <c r="A40" s="166"/>
      <c r="B40" s="178">
        <f>IF(AND(G40&lt;&gt;"",H40&gt;0,I40&lt;&gt;"",J40&lt;&gt;0,K40&lt;&gt;0),COUNT($B$11:B39)+1,"")</f>
        <v>23</v>
      </c>
      <c r="C40" s="72" t="s">
        <v>4090</v>
      </c>
      <c r="D40" s="141" t="s">
        <v>3780</v>
      </c>
      <c r="E40" s="193" t="s">
        <v>4091</v>
      </c>
      <c r="F40" s="191">
        <v>44593</v>
      </c>
      <c r="G40" s="66" t="s">
        <v>4092</v>
      </c>
      <c r="H40" s="174">
        <v>0.88</v>
      </c>
      <c r="I40" s="187" t="s">
        <v>3695</v>
      </c>
      <c r="J40" s="174">
        <v>564.04999999999995</v>
      </c>
      <c r="K40" s="156">
        <f t="shared" si="0"/>
        <v>496.36</v>
      </c>
      <c r="L40" s="148">
        <v>0.20979999999999999</v>
      </c>
      <c r="M40" s="148">
        <v>1.1122000000000001</v>
      </c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ht="45" x14ac:dyDescent="0.25">
      <c r="A41" s="166"/>
      <c r="B41" s="178">
        <f>IF(AND(G41&lt;&gt;"",H41&gt;0,I41&lt;&gt;"",J41&lt;&gt;0,K41&lt;&gt;0),COUNT($B$11:B40)+1,"")</f>
        <v>24</v>
      </c>
      <c r="C41" s="72" t="s">
        <v>4093</v>
      </c>
      <c r="D41" s="141" t="s">
        <v>3780</v>
      </c>
      <c r="E41" s="193" t="s">
        <v>4091</v>
      </c>
      <c r="F41" s="191">
        <v>44593</v>
      </c>
      <c r="G41" s="66" t="s">
        <v>4094</v>
      </c>
      <c r="H41" s="174">
        <v>0.5</v>
      </c>
      <c r="I41" s="187" t="s">
        <v>3695</v>
      </c>
      <c r="J41" s="174">
        <v>564.04999999999995</v>
      </c>
      <c r="K41" s="156">
        <f t="shared" si="0"/>
        <v>282.02999999999997</v>
      </c>
      <c r="L41" s="148">
        <v>0.20979999999999999</v>
      </c>
      <c r="M41" s="148">
        <v>1.1122000000000001</v>
      </c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ht="30" x14ac:dyDescent="0.25">
      <c r="A42" s="166"/>
      <c r="B42" s="178">
        <f>IF(AND(G42&lt;&gt;"",H42&gt;0,I42&lt;&gt;"",J42&lt;&gt;0,K42&lt;&gt;0),COUNT($B$11:B41)+1,"")</f>
        <v>25</v>
      </c>
      <c r="C42" s="72" t="s">
        <v>4095</v>
      </c>
      <c r="D42" s="189" t="s">
        <v>3776</v>
      </c>
      <c r="E42" s="193" t="s">
        <v>4096</v>
      </c>
      <c r="F42" s="191">
        <v>44593</v>
      </c>
      <c r="G42" s="66" t="s">
        <v>4097</v>
      </c>
      <c r="H42" s="174">
        <v>12</v>
      </c>
      <c r="I42" s="187" t="s">
        <v>3694</v>
      </c>
      <c r="J42" s="174">
        <v>137</v>
      </c>
      <c r="K42" s="156">
        <f t="shared" si="0"/>
        <v>1644</v>
      </c>
      <c r="L42" s="148">
        <v>0.20979999999999999</v>
      </c>
      <c r="M42" s="148">
        <v>1.1122000000000001</v>
      </c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26</v>
      </c>
      <c r="C43" s="72" t="s">
        <v>4098</v>
      </c>
      <c r="D43" s="189" t="s">
        <v>3776</v>
      </c>
      <c r="E43" s="193" t="s">
        <v>4099</v>
      </c>
      <c r="F43" s="191">
        <v>44593</v>
      </c>
      <c r="G43" s="66" t="s">
        <v>4100</v>
      </c>
      <c r="H43" s="174">
        <v>0.44</v>
      </c>
      <c r="I43" s="187" t="s">
        <v>3696</v>
      </c>
      <c r="J43" s="174">
        <v>159.6</v>
      </c>
      <c r="K43" s="156">
        <f t="shared" si="0"/>
        <v>70.22</v>
      </c>
      <c r="L43" s="148">
        <v>0.20979999999999999</v>
      </c>
      <c r="M43" s="148">
        <v>1.1122000000000001</v>
      </c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ht="30" x14ac:dyDescent="0.25">
      <c r="A44" s="166"/>
      <c r="B44" s="178">
        <f>IF(AND(G44&lt;&gt;"",H44&gt;0,I44&lt;&gt;"",J44&lt;&gt;0,K44&lt;&gt;0),COUNT($B$11:B43)+1,"")</f>
        <v>27</v>
      </c>
      <c r="C44" s="72" t="s">
        <v>4101</v>
      </c>
      <c r="D44" s="189" t="s">
        <v>3776</v>
      </c>
      <c r="E44" s="193" t="s">
        <v>4102</v>
      </c>
      <c r="F44" s="191">
        <v>44593</v>
      </c>
      <c r="G44" s="66" t="s">
        <v>4103</v>
      </c>
      <c r="H44" s="174">
        <v>0.44</v>
      </c>
      <c r="I44" s="187" t="s">
        <v>3696</v>
      </c>
      <c r="J44" s="174">
        <v>435.93</v>
      </c>
      <c r="K44" s="156">
        <f t="shared" si="0"/>
        <v>191.81</v>
      </c>
      <c r="L44" s="148">
        <v>0.20979999999999999</v>
      </c>
      <c r="M44" s="148">
        <v>1.1122000000000001</v>
      </c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ht="30" x14ac:dyDescent="0.25">
      <c r="A45" s="166"/>
      <c r="B45" s="178">
        <f>IF(AND(G45&lt;&gt;"",H45&gt;0,I45&lt;&gt;"",J45&lt;&gt;0,K45&lt;&gt;0),COUNT($B$11:B44)+1,"")</f>
        <v>28</v>
      </c>
      <c r="C45" s="72" t="s">
        <v>4104</v>
      </c>
      <c r="D45" s="189" t="s">
        <v>3776</v>
      </c>
      <c r="E45" s="193" t="s">
        <v>4105</v>
      </c>
      <c r="F45" s="191">
        <v>44593</v>
      </c>
      <c r="G45" s="66" t="s">
        <v>4106</v>
      </c>
      <c r="H45" s="174">
        <v>0.44</v>
      </c>
      <c r="I45" s="187" t="s">
        <v>3696</v>
      </c>
      <c r="J45" s="174">
        <v>228.85</v>
      </c>
      <c r="K45" s="156">
        <f t="shared" si="0"/>
        <v>100.69</v>
      </c>
      <c r="L45" s="148">
        <v>0.20979999999999999</v>
      </c>
      <c r="M45" s="148">
        <v>1.1122000000000001</v>
      </c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182">
        <v>7</v>
      </c>
      <c r="D46" s="141"/>
      <c r="E46" s="193"/>
      <c r="F46" s="107"/>
      <c r="G46" s="186" t="s">
        <v>4107</v>
      </c>
      <c r="H46" s="174"/>
      <c r="I46" s="187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29</v>
      </c>
      <c r="C47" s="188" t="s">
        <v>4108</v>
      </c>
      <c r="D47" s="189" t="s">
        <v>3800</v>
      </c>
      <c r="E47" s="190" t="s">
        <v>4109</v>
      </c>
      <c r="F47" s="191">
        <v>44593</v>
      </c>
      <c r="G47" s="192" t="s">
        <v>4110</v>
      </c>
      <c r="H47" s="174">
        <v>1</v>
      </c>
      <c r="I47" s="187" t="s">
        <v>3701</v>
      </c>
      <c r="J47" s="174">
        <v>3669.93</v>
      </c>
      <c r="K47" s="156">
        <f t="shared" si="0"/>
        <v>3669.93</v>
      </c>
      <c r="L47" s="148">
        <v>0.20979999999999999</v>
      </c>
      <c r="M47" s="148">
        <v>1.1122000000000001</v>
      </c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disablePrompts="1"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base!$I$2:$I$124</xm:f>
          </x14:formula1>
          <xm:sqref>I1</xm:sqref>
        </x14:dataValidation>
        <x14:dataValidation type="list" allowBlank="1" showInputMessage="1" showErrorMessage="1">
          <x14:formula1>
            <xm:f>base!$I$2:$I$124</xm:f>
          </x14:formula1>
          <xm:sqref>I3:I4</xm:sqref>
        </x14:dataValidation>
        <x14:dataValidation type="list" allowBlank="1" showInputMessage="1" showErrorMessage="1">
          <x14:formula1>
            <xm:f>base!$I$2:$I$124</xm:f>
          </x14:formula1>
          <xm:sqref>I10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base!$I$2:$I$125</xm:f>
          </x14:formula1>
          <xm:sqref>I12:I1048576</xm:sqref>
        </x14:dataValidation>
        <x14:dataValidation type="list" allowBlank="1" showInputMessage="1" showErrorMessage="1">
          <x14:formula1>
            <xm:f>base!$N$2:$N$35</xm:f>
          </x14:formula1>
          <xm:sqref>D3:D6</xm:sqref>
        </x14:dataValidation>
        <x14:dataValidation type="list" allowBlank="1" showInputMessage="1" showErrorMessage="1">
          <x14:formula1>
            <xm:f>base!$N$2:$N$35</xm:f>
          </x14:formula1>
          <xm:sqref>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M14" sqref="M14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4" t="s">
        <v>3679</v>
      </c>
      <c r="B1" s="245"/>
      <c r="C1" s="245"/>
      <c r="D1" s="245"/>
      <c r="E1" s="245"/>
      <c r="F1" s="245"/>
      <c r="G1" s="245"/>
      <c r="H1" s="24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53" t="str">
        <f>IF(Identificação!B2=0,"",Identificação!B2)</f>
        <v>Tomada de Preços</v>
      </c>
      <c r="D2" s="253"/>
      <c r="E2" s="30" t="s">
        <v>151</v>
      </c>
      <c r="F2" s="31">
        <f>IF(Identificação!E2=0,"",Identificação!E2)</f>
        <v>6</v>
      </c>
      <c r="G2" s="30" t="s">
        <v>152</v>
      </c>
      <c r="H2" s="32">
        <f>IF(Identificação!G2=0,"",Identificação!G2)</f>
        <v>2022</v>
      </c>
      <c r="I2" s="153"/>
      <c r="J2" s="153"/>
      <c r="K2" s="2"/>
    </row>
    <row r="3" spans="1:12" s="29" customFormat="1" ht="30.75" customHeight="1" thickBot="1" x14ac:dyDescent="0.3">
      <c r="A3" s="251" t="s">
        <v>153</v>
      </c>
      <c r="B3" s="252"/>
      <c r="C3" s="249" t="str">
        <f>IF(Identificação!B3=0,"",Identificação!B3)</f>
        <v>Pavimentação Asfáltica, Drenagem e Sinalização na Estrada Ivo da Rosa km 5+443,83 a 793,83</v>
      </c>
      <c r="D3" s="249"/>
      <c r="E3" s="249"/>
      <c r="F3" s="249"/>
      <c r="G3" s="249"/>
      <c r="H3" s="250"/>
      <c r="I3" s="153"/>
      <c r="J3" s="153"/>
    </row>
    <row r="4" spans="1:12" s="29" customFormat="1" ht="15.75" thickBot="1" x14ac:dyDescent="0.3">
      <c r="A4" s="19" t="s">
        <v>3791</v>
      </c>
      <c r="B4" s="27"/>
      <c r="C4" s="206"/>
      <c r="D4" s="206"/>
      <c r="E4" s="206"/>
      <c r="F4" s="206"/>
      <c r="G4" s="23" t="s">
        <v>3753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54" t="str">
        <f>IF(Identificação!B5=0,"",Identificação!B5)</f>
        <v>Obras e Serviços de Engenharia</v>
      </c>
      <c r="D5" s="25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47">
        <f>SUMIFS(H12:H39953,B12:B39953,"&gt;0",H12:H39953,"&lt;&gt;0")</f>
        <v>0</v>
      </c>
      <c r="D6" s="248"/>
      <c r="E6" s="5"/>
      <c r="F6" s="5"/>
      <c r="G6" s="6"/>
      <c r="I6" s="153"/>
      <c r="J6" s="153"/>
    </row>
    <row r="7" spans="1:12" s="29" customFormat="1" x14ac:dyDescent="0.25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8" t="s">
        <v>3754</v>
      </c>
      <c r="B10" s="238" t="s">
        <v>3755</v>
      </c>
      <c r="C10" s="238" t="s">
        <v>3677</v>
      </c>
      <c r="D10" s="240" t="s">
        <v>3756</v>
      </c>
      <c r="E10" s="242" t="s">
        <v>171</v>
      </c>
      <c r="F10" s="243"/>
      <c r="G10" s="243"/>
      <c r="H10" s="243"/>
      <c r="I10" s="243"/>
      <c r="J10" s="243"/>
      <c r="K10" s="243"/>
    </row>
    <row r="11" spans="1:12" s="28" customFormat="1" ht="45" x14ac:dyDescent="0.25">
      <c r="A11" s="239"/>
      <c r="B11" s="239"/>
      <c r="C11" s="239"/>
      <c r="D11" s="241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>
        <f>IF('Orçamento-base'!C12&gt;0,'Orçamento-base'!C12,"")</f>
        <v>1</v>
      </c>
      <c r="D12" s="86" t="str">
        <f>IF('Orçamento-base'!G12&gt;0,'Orçamento-base'!G12,"")</f>
        <v>SERVIÇOS PRELIMINARES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1</v>
      </c>
      <c r="C13" s="105" t="str">
        <f>IF('Orçamento-base'!C13&gt;0,'Orçamento-base'!C13,"")</f>
        <v>1.1</v>
      </c>
      <c r="D13" s="86" t="str">
        <f>IF('Orçamento-base'!G13&gt;0,'Orçamento-base'!G13,"")</f>
        <v>PLACA DE OBRA (PARA CONSTRUCAO CIVIL) EM CHAPA GALVANIZADA *N. 22*, ADESIVADA,  - 3,00m x 1,50m</v>
      </c>
      <c r="E13" s="176">
        <f>IF('Orçamento-base'!H13&gt;0,'Orçamento-base'!H13,"")</f>
        <v>4.5</v>
      </c>
      <c r="F13" s="86" t="str">
        <f>IF('Orçamento-base'!I13&gt;0,'Orçamento-base'!I13,"")</f>
        <v>m2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A14" s="162" t="str">
        <f>IF('Orçamento-base'!A14&gt;0,'Orçamento-base'!A14,"")</f>
        <v/>
      </c>
      <c r="B14" s="162">
        <f>'Orçamento-base'!B14</f>
        <v>2</v>
      </c>
      <c r="C14" s="162" t="str">
        <f>IF('Orçamento-base'!C14&gt;0,'Orçamento-base'!C14,"")</f>
        <v>1.2</v>
      </c>
      <c r="D14" s="156" t="str">
        <f>IF('Orçamento-base'!G14&gt;0,'Orçamento-base'!G14,"")</f>
        <v>MOBILIZAÇÃO DE EQUIPAMENTOS</v>
      </c>
      <c r="E14" s="196">
        <f>IF('Orçamento-base'!H14&gt;0,'Orçamento-base'!H14,"")</f>
        <v>1</v>
      </c>
      <c r="F14" s="156" t="str">
        <f>IF('Orçamento-base'!I14&gt;0,'Orçamento-base'!I14,"")</f>
        <v>un</v>
      </c>
      <c r="G14" s="174"/>
      <c r="H14" s="156" t="str">
        <f t="shared" ref="H14:H18" si="0">IFERROR(IF(E14*G14&lt;&gt;0,ROUND(ROUND(E14,4)*ROUND(G14,4),2),""),"")</f>
        <v/>
      </c>
      <c r="I14" s="148"/>
      <c r="J14" s="148"/>
      <c r="K14" s="71"/>
    </row>
    <row r="15" spans="1:12" x14ac:dyDescent="0.25">
      <c r="A15" s="162" t="str">
        <f>IF('Orçamento-base'!A15&gt;0,'Orçamento-base'!A15,"")</f>
        <v/>
      </c>
      <c r="B15" s="162">
        <f>'Orçamento-base'!B15</f>
        <v>3</v>
      </c>
      <c r="C15" s="162" t="str">
        <f>IF('Orçamento-base'!C15&gt;0,'Orçamento-base'!C15,"")</f>
        <v>1.3</v>
      </c>
      <c r="D15" s="156" t="str">
        <f>IF('Orçamento-base'!G15&gt;0,'Orçamento-base'!G15,"")</f>
        <v>LOCAÇÃO DE PAVIMENTAÇÃO. AF_10/2018</v>
      </c>
      <c r="E15" s="196">
        <f>IF('Orçamento-base'!H15&gt;0,'Orçamento-base'!H15,"")</f>
        <v>350</v>
      </c>
      <c r="F15" s="156" t="str">
        <f>IF('Orçamento-base'!I15&gt;0,'Orçamento-base'!I15,"")</f>
        <v>m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A16" s="162" t="str">
        <f>IF('Orçamento-base'!A16&gt;0,'Orçamento-base'!A16,"")</f>
        <v/>
      </c>
      <c r="B16" s="162" t="str">
        <f>'Orçamento-base'!B16</f>
        <v/>
      </c>
      <c r="C16" s="162">
        <f>IF('Orçamento-base'!C16&gt;0,'Orçamento-base'!C16,"")</f>
        <v>2</v>
      </c>
      <c r="D16" s="156" t="str">
        <f>IF('Orçamento-base'!G16&gt;0,'Orçamento-base'!G16,"")</f>
        <v>ADMINISTRAÇÃO LOCAL</v>
      </c>
      <c r="E16" s="196" t="str">
        <f>IF('Orçamento-base'!H16&gt;0,'Orçamento-base'!H16,"")</f>
        <v/>
      </c>
      <c r="F16" s="156" t="str">
        <f>IF('Orçamento-base'!I16&gt;0,'Orçamento-base'!I16,"")</f>
        <v/>
      </c>
      <c r="G16" s="174"/>
      <c r="H16" s="156" t="str">
        <f t="shared" si="0"/>
        <v/>
      </c>
      <c r="I16" s="148"/>
      <c r="J16" s="148"/>
      <c r="K16" s="71"/>
    </row>
    <row r="17" spans="1:11" x14ac:dyDescent="0.25">
      <c r="A17" s="162" t="str">
        <f>IF('Orçamento-base'!A17&gt;0,'Orçamento-base'!A17,"")</f>
        <v/>
      </c>
      <c r="B17" s="162">
        <f>'Orçamento-base'!B17</f>
        <v>4</v>
      </c>
      <c r="C17" s="162" t="str">
        <f>IF('Orçamento-base'!C17&gt;0,'Orçamento-base'!C17,"")</f>
        <v>2.1</v>
      </c>
      <c r="D17" s="156" t="str">
        <f>IF('Orçamento-base'!G17&gt;0,'Orçamento-base'!G17,"")</f>
        <v>ADMINSTRAÇÃO LOCAL</v>
      </c>
      <c r="E17" s="196">
        <f>IF('Orçamento-base'!H17&gt;0,'Orçamento-base'!H17,"")</f>
        <v>1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1:11" x14ac:dyDescent="0.25">
      <c r="A18" s="162" t="str">
        <f>IF('Orçamento-base'!A18&gt;0,'Orçamento-base'!A18,"")</f>
        <v/>
      </c>
      <c r="B18" s="162" t="str">
        <f>'Orçamento-base'!B18</f>
        <v/>
      </c>
      <c r="C18" s="162">
        <f>IF('Orçamento-base'!C18&gt;0,'Orçamento-base'!C18,"")</f>
        <v>3</v>
      </c>
      <c r="D18" s="156" t="str">
        <f>IF('Orçamento-base'!G18&gt;0,'Orçamento-base'!G18,"")</f>
        <v>SUB BASE DE MACADAME E BASE DE BRITA GRADUADA</v>
      </c>
      <c r="E18" s="196" t="str">
        <f>IF('Orçamento-base'!H18&gt;0,'Orçamento-base'!H18,"")</f>
        <v/>
      </c>
      <c r="F18" s="156" t="str">
        <f>IF('Orçamento-base'!I18&gt;0,'Orçamento-base'!I18,"")</f>
        <v/>
      </c>
      <c r="G18" s="174"/>
      <c r="H18" s="156" t="str">
        <f t="shared" si="0"/>
        <v/>
      </c>
      <c r="I18" s="148"/>
      <c r="J18" s="148"/>
      <c r="K18" s="71"/>
    </row>
    <row r="19" spans="1:11" x14ac:dyDescent="0.25">
      <c r="A19" s="162" t="str">
        <f>IF('Orçamento-base'!A19&gt;0,'Orçamento-base'!A19,"")</f>
        <v/>
      </c>
      <c r="B19" s="162">
        <f>'Orçamento-base'!B19</f>
        <v>5</v>
      </c>
      <c r="C19" s="162" t="str">
        <f>IF('Orçamento-base'!C19&gt;0,'Orçamento-base'!C19,"")</f>
        <v>3.1</v>
      </c>
      <c r="D19" s="156" t="str">
        <f>IF('Orçamento-base'!G19&gt;0,'Orçamento-base'!G19,"")</f>
        <v>BASE DE BRITA GRADUADA, CAMADA COMPACTADA = 14,0 CM</v>
      </c>
      <c r="E19" s="196">
        <f>IF('Orçamento-base'!H19&gt;0,'Orçamento-base'!H19,"")</f>
        <v>310.66000000000003</v>
      </c>
      <c r="F19" s="156" t="str">
        <f>IF('Orçamento-base'!I19&gt;0,'Orçamento-base'!I19,"")</f>
        <v>m3</v>
      </c>
      <c r="G19" s="174"/>
      <c r="H19" s="156" t="str">
        <f t="shared" ref="H19:H29" si="1">IFERROR(IF(E19*G19&lt;&gt;0,ROUND(ROUND(E19,4)*ROUND(G19,4),2),""),"")</f>
        <v/>
      </c>
      <c r="I19" s="148"/>
      <c r="J19" s="148"/>
      <c r="K19" s="71"/>
    </row>
    <row r="20" spans="1:11" x14ac:dyDescent="0.25">
      <c r="A20" s="162" t="str">
        <f>IF('Orçamento-base'!A20&gt;0,'Orçamento-base'!A20,"")</f>
        <v/>
      </c>
      <c r="B20" s="162">
        <f>'Orçamento-base'!B20</f>
        <v>6</v>
      </c>
      <c r="C20" s="162" t="str">
        <f>IF('Orçamento-base'!C20&gt;0,'Orçamento-base'!C20,"")</f>
        <v>3.2</v>
      </c>
      <c r="D20" s="156" t="str">
        <f>IF('Orçamento-base'!G20&gt;0,'Orçamento-base'!G20,"")</f>
        <v>TRANSPORTE BASE DE BRITA GRADUADA, DMT= 30 KM</v>
      </c>
      <c r="E20" s="196">
        <f>IF('Orçamento-base'!H20&gt;0,'Orçamento-base'!H20,"")</f>
        <v>9319.7999999999993</v>
      </c>
      <c r="F20" s="156" t="str">
        <f>IF('Orçamento-base'!I20&gt;0,'Orçamento-base'!I20,"")</f>
        <v>m3xkm</v>
      </c>
      <c r="G20" s="174"/>
      <c r="H20" s="156" t="str">
        <f t="shared" si="1"/>
        <v/>
      </c>
      <c r="I20" s="148"/>
      <c r="J20" s="148"/>
      <c r="K20" s="71"/>
    </row>
    <row r="21" spans="1:11" x14ac:dyDescent="0.25">
      <c r="A21" s="162" t="str">
        <f>IF('Orçamento-base'!A21&gt;0,'Orçamento-base'!A21,"")</f>
        <v/>
      </c>
      <c r="B21" s="162">
        <f>'Orçamento-base'!B21</f>
        <v>7</v>
      </c>
      <c r="C21" s="162" t="str">
        <f>IF('Orçamento-base'!C21&gt;0,'Orçamento-base'!C21,"")</f>
        <v>3.3</v>
      </c>
      <c r="D21" s="156" t="str">
        <f>IF('Orçamento-base'!G21&gt;0,'Orçamento-base'!G21,"")</f>
        <v>TRANSPORTE BASE DE BRITA GRADUADA, DMT EXCEDENTE 30 KM</v>
      </c>
      <c r="E21" s="196">
        <f>IF('Orçamento-base'!H21&gt;0,'Orçamento-base'!H21,"")</f>
        <v>3075.54</v>
      </c>
      <c r="F21" s="156" t="str">
        <f>IF('Orçamento-base'!I21&gt;0,'Orçamento-base'!I21,"")</f>
        <v>m3xkm</v>
      </c>
      <c r="G21" s="174"/>
      <c r="H21" s="156" t="str">
        <f t="shared" si="1"/>
        <v/>
      </c>
      <c r="I21" s="148"/>
      <c r="J21" s="148"/>
      <c r="K21" s="71"/>
    </row>
    <row r="22" spans="1:11" x14ac:dyDescent="0.25">
      <c r="A22" s="162" t="str">
        <f>IF('Orçamento-base'!A22&gt;0,'Orçamento-base'!A22,"")</f>
        <v/>
      </c>
      <c r="B22" s="162" t="str">
        <f>'Orçamento-base'!B22</f>
        <v/>
      </c>
      <c r="C22" s="162">
        <f>IF('Orçamento-base'!C22&gt;0,'Orçamento-base'!C22,"")</f>
        <v>4</v>
      </c>
      <c r="D22" s="156" t="str">
        <f>IF('Orçamento-base'!G22&gt;0,'Orçamento-base'!G22,"")</f>
        <v>DRENAGEM</v>
      </c>
      <c r="E22" s="196" t="str">
        <f>IF('Orçamento-base'!H22&gt;0,'Orçamento-base'!H22,"")</f>
        <v/>
      </c>
      <c r="F22" s="156" t="str">
        <f>IF('Orçamento-base'!I22&gt;0,'Orçamento-base'!I22,"")</f>
        <v/>
      </c>
      <c r="G22" s="174"/>
      <c r="H22" s="156" t="str">
        <f t="shared" si="1"/>
        <v/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>
        <f>'Orçamento-base'!B23</f>
        <v>8</v>
      </c>
      <c r="C23" s="162" t="str">
        <f>IF('Orçamento-base'!C23&gt;0,'Orçamento-base'!C23,"")</f>
        <v>4.1</v>
      </c>
      <c r="D23" s="156" t="str">
        <f>IF('Orçamento-base'!G23&gt;0,'Orçamento-base'!G23,"")</f>
        <v>STC 02 moldada no local com extrusora e concreto usinado - areia e brita comerciais</v>
      </c>
      <c r="E23" s="196">
        <f>IF('Orçamento-base'!H23&gt;0,'Orçamento-base'!H23,"")</f>
        <v>326.25</v>
      </c>
      <c r="F23" s="156" t="str">
        <f>IF('Orçamento-base'!I23&gt;0,'Orçamento-base'!I23,"")</f>
        <v>m</v>
      </c>
      <c r="G23" s="174"/>
      <c r="H23" s="156" t="str">
        <f t="shared" si="1"/>
        <v/>
      </c>
      <c r="I23" s="148"/>
      <c r="J23" s="148"/>
      <c r="K23" s="71"/>
    </row>
    <row r="24" spans="1:11" x14ac:dyDescent="0.25">
      <c r="A24" s="162" t="str">
        <f>IF('Orçamento-base'!A24&gt;0,'Orçamento-base'!A24,"")</f>
        <v/>
      </c>
      <c r="B24" s="162" t="str">
        <f>'Orçamento-base'!B24</f>
        <v/>
      </c>
      <c r="C24" s="162">
        <f>IF('Orçamento-base'!C24&gt;0,'Orçamento-base'!C24,"")</f>
        <v>5</v>
      </c>
      <c r="D24" s="156" t="str">
        <f>IF('Orçamento-base'!G24&gt;0,'Orçamento-base'!G24,"")</f>
        <v>PAVIMENTAÇÃO</v>
      </c>
      <c r="E24" s="196" t="str">
        <f>IF('Orçamento-base'!H24&gt;0,'Orçamento-base'!H24,"")</f>
        <v/>
      </c>
      <c r="F24" s="156" t="str">
        <f>IF('Orçamento-base'!I24&gt;0,'Orçamento-base'!I24,"")</f>
        <v/>
      </c>
      <c r="G24" s="174"/>
      <c r="H24" s="156" t="str">
        <f t="shared" si="1"/>
        <v/>
      </c>
      <c r="I24" s="148"/>
      <c r="J24" s="148"/>
      <c r="K24" s="71"/>
    </row>
    <row r="25" spans="1:11" x14ac:dyDescent="0.25">
      <c r="A25" s="162" t="str">
        <f>IF('Orçamento-base'!A25&gt;0,'Orçamento-base'!A25,"")</f>
        <v/>
      </c>
      <c r="B25" s="162">
        <f>'Orçamento-base'!B25</f>
        <v>9</v>
      </c>
      <c r="C25" s="162" t="str">
        <f>IF('Orçamento-base'!C25&gt;0,'Orçamento-base'!C25,"")</f>
        <v>5.1</v>
      </c>
      <c r="D25" s="156" t="str">
        <f>IF('Orçamento-base'!G25&gt;0,'Orçamento-base'!G25,"")</f>
        <v>EXECUÇÃO DE IMPRIMAÇÃO COM ASFALTO DILUÍDO CM-30.</v>
      </c>
      <c r="E25" s="196">
        <f>IF('Orçamento-base'!H25&gt;0,'Orçamento-base'!H25,"")</f>
        <v>2170</v>
      </c>
      <c r="F25" s="156" t="str">
        <f>IF('Orçamento-base'!I25&gt;0,'Orçamento-base'!I25,"")</f>
        <v>m2</v>
      </c>
      <c r="G25" s="174"/>
      <c r="H25" s="156" t="str">
        <f t="shared" si="1"/>
        <v/>
      </c>
      <c r="I25" s="148"/>
      <c r="J25" s="148"/>
      <c r="K25" s="71"/>
    </row>
    <row r="26" spans="1:11" x14ac:dyDescent="0.25">
      <c r="A26" s="162" t="str">
        <f>IF('Orçamento-base'!A26&gt;0,'Orçamento-base'!A26,"")</f>
        <v/>
      </c>
      <c r="B26" s="162">
        <f>'Orçamento-base'!B26</f>
        <v>10</v>
      </c>
      <c r="C26" s="162" t="str">
        <f>IF('Orçamento-base'!C26&gt;0,'Orçamento-base'!C26,"")</f>
        <v>5.2</v>
      </c>
      <c r="D26" s="156" t="str">
        <f>IF('Orçamento-base'!G26&gt;0,'Orçamento-base'!G26,"")</f>
        <v>TRANSPORTE COM CAMINHÃO TANQUE DE TRANSPORTE DE MATERIAL ASFÁLTICO DE 30000 L, EM VIA URBANA PAVIMENTADA, DMT ATÉ 30KM (UNIDADE: TXKM). AF_07/2020- TRANSPORTE DE MATERIAL DE IMPRIMAÇÃO DA REFAP ATÉ A OBRA</v>
      </c>
      <c r="E26" s="196">
        <f>IF('Orçamento-base'!H26&gt;0,'Orçamento-base'!H26,"")</f>
        <v>78.12</v>
      </c>
      <c r="F26" s="156" t="str">
        <f>IF('Orçamento-base'!I26&gt;0,'Orçamento-base'!I26,"")</f>
        <v>txkm</v>
      </c>
      <c r="G26" s="174"/>
      <c r="H26" s="156" t="str">
        <f t="shared" si="1"/>
        <v/>
      </c>
      <c r="I26" s="148"/>
      <c r="J26" s="148"/>
      <c r="K26" s="71"/>
    </row>
    <row r="27" spans="1:11" x14ac:dyDescent="0.25">
      <c r="A27" s="162" t="str">
        <f>IF('Orçamento-base'!A27&gt;0,'Orçamento-base'!A27,"")</f>
        <v/>
      </c>
      <c r="B27" s="162">
        <f>'Orçamento-base'!B27</f>
        <v>11</v>
      </c>
      <c r="C27" s="162" t="str">
        <f>IF('Orçamento-base'!C27&gt;0,'Orçamento-base'!C27,"")</f>
        <v>5.3</v>
      </c>
      <c r="D27" s="156" t="str">
        <f>IF('Orçamento-base'!G27&gt;0,'Orçamento-base'!G27,"")</f>
        <v xml:space="preserve">TRANSPORTE COM CAMINHÃO TANQUE DE TRANSPORTE DE MATERIAL ASFÁLTICO DE 30000 L, EM VIA URBANA PAVIMENTADA, ADICIONAL PARA DMT EXCEDENTE A 30 KM (UNIDADE: TXKM). AF_07/2020 TRANSPORTE DE MATERIAL DE IMPRIMAÇÃO DA REFAP ATÉ A OBRA </v>
      </c>
      <c r="E27" s="196">
        <f>IF('Orçamento-base'!H27&gt;0,'Orçamento-base'!H27,"")</f>
        <v>283.83</v>
      </c>
      <c r="F27" s="156" t="str">
        <f>IF('Orçamento-base'!I27&gt;0,'Orçamento-base'!I27,"")</f>
        <v>txkm</v>
      </c>
      <c r="G27" s="174"/>
      <c r="H27" s="156" t="str">
        <f t="shared" si="1"/>
        <v/>
      </c>
      <c r="I27" s="148"/>
      <c r="J27" s="148"/>
      <c r="K27" s="71"/>
    </row>
    <row r="28" spans="1:11" x14ac:dyDescent="0.25">
      <c r="A28" s="162" t="str">
        <f>IF('Orçamento-base'!A28&gt;0,'Orçamento-base'!A28,"")</f>
        <v/>
      </c>
      <c r="B28" s="162">
        <f>'Orçamento-base'!B28</f>
        <v>12</v>
      </c>
      <c r="C28" s="162" t="str">
        <f>IF('Orçamento-base'!C28&gt;0,'Orçamento-base'!C28,"")</f>
        <v>5.4</v>
      </c>
      <c r="D28" s="156" t="str">
        <f>IF('Orçamento-base'!G28&gt;0,'Orçamento-base'!G28,"")</f>
        <v xml:space="preserve">EXECUÇÃO DE PINTURA DE LIGAÇÃO COM EMULSÃO ASFÁLTICA RR-2C. AF_11/2019 </v>
      </c>
      <c r="E28" s="196">
        <f>IF('Orçamento-base'!H28&gt;0,'Orçamento-base'!H28,"")</f>
        <v>2100</v>
      </c>
      <c r="F28" s="156" t="str">
        <f>IF('Orçamento-base'!I28&gt;0,'Orçamento-base'!I28,"")</f>
        <v>m2</v>
      </c>
      <c r="G28" s="174"/>
      <c r="H28" s="156" t="str">
        <f t="shared" si="1"/>
        <v/>
      </c>
      <c r="I28" s="148"/>
      <c r="J28" s="148"/>
      <c r="K28" s="71"/>
    </row>
    <row r="29" spans="1:11" x14ac:dyDescent="0.25">
      <c r="A29" s="162" t="str">
        <f>IF('Orçamento-base'!A29&gt;0,'Orçamento-base'!A29,"")</f>
        <v/>
      </c>
      <c r="B29" s="162">
        <f>'Orçamento-base'!B29</f>
        <v>13</v>
      </c>
      <c r="C29" s="162" t="str">
        <f>IF('Orçamento-base'!C29&gt;0,'Orçamento-base'!C29,"")</f>
        <v>5.5</v>
      </c>
      <c r="D29" s="156" t="str">
        <f>IF('Orçamento-base'!G29&gt;0,'Orçamento-base'!G29,"")</f>
        <v>TRANSPORTE COM CAMINHÃO TANQUE DE TRANSPORTE DE MATERIAL ASFÁLTICO DE 30000 L, EM VIA URBANA PAVIMENTADA, DMT ATÉ 30KM (UNIDADE: TXKM). AF_07/2020- TRANSPORTE DE MATERIAL DE PINTURA DE LIGAÇÃO RR2C DA REFAP ATÉ A OBRA</v>
      </c>
      <c r="E29" s="196">
        <f>IF('Orçamento-base'!H29&gt;0,'Orçamento-base'!H29,"")</f>
        <v>28.37</v>
      </c>
      <c r="F29" s="156" t="str">
        <f>IF('Orçamento-base'!I29&gt;0,'Orçamento-base'!I29,"")</f>
        <v>txkm</v>
      </c>
      <c r="G29" s="174"/>
      <c r="H29" s="156" t="str">
        <f t="shared" si="1"/>
        <v/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>
        <f>'Orçamento-base'!B30</f>
        <v>14</v>
      </c>
      <c r="C30" s="162" t="str">
        <f>IF('Orçamento-base'!C30&gt;0,'Orçamento-base'!C30,"")</f>
        <v>5.6</v>
      </c>
      <c r="D30" s="156" t="str">
        <f>IF('Orçamento-base'!G30&gt;0,'Orçamento-base'!G30,"")</f>
        <v xml:space="preserve">TRANSPORTE COM CAMINHÃO TANQUE DE TRANSPORTE DE MATERIAL ASFÁLTICO DE 30000 L, EM VIA URBANA PAVIMENTADA, ADICIONAL PARA DMT EXCEDENTE A 30 KM (UNIDADE: TXKM). AF_07/2020 TRANSPORTE DE MATERIAL DE PINTURA DE LIGAÇÃO RR2C DA REFAP ATÉ A OBRA </v>
      </c>
      <c r="E30" s="196">
        <f>IF('Orçamento-base'!H30&gt;0,'Orçamento-base'!H30,"")</f>
        <v>103</v>
      </c>
      <c r="F30" s="156" t="str">
        <f>IF('Orçamento-base'!I30&gt;0,'Orçamento-base'!I30,"")</f>
        <v>txkm</v>
      </c>
      <c r="G30" s="174"/>
      <c r="H30" s="156" t="str">
        <f>IFERROR(IF(E30*G30&lt;&gt;0,ROUND(ROUND(E30,4)*ROUND(G30,4),2),""),"")</f>
        <v/>
      </c>
      <c r="I30" s="148"/>
      <c r="J30" s="148"/>
      <c r="K30" s="71"/>
    </row>
    <row r="31" spans="1:11" x14ac:dyDescent="0.25">
      <c r="A31" s="162" t="str">
        <f>IF('Orçamento-base'!A31&gt;0,'Orçamento-base'!A31,"")</f>
        <v/>
      </c>
      <c r="B31" s="162">
        <f>'Orçamento-base'!B31</f>
        <v>15</v>
      </c>
      <c r="C31" s="162" t="str">
        <f>IF('Orçamento-base'!C31&gt;0,'Orçamento-base'!C31,"")</f>
        <v>5.7</v>
      </c>
      <c r="D31" s="156" t="str">
        <f>IF('Orçamento-base'!G31&gt;0,'Orçamento-base'!G31,"")</f>
        <v>TRANSPORTE COM CAMINHÃO TANQUE DE TRANSPORTE DE MATERIAL ASFÁLTICO DE 30000 L, EM VIA URBANA PAVIMENTADA, DMT ATÉ 30KM (UNIDADE: TXKM). AF_07/2020- TRANSPORTE DE LIGANTE DA REFAP ATÉ A USINA (TRANSPORTE DE CAP)</v>
      </c>
      <c r="E31" s="196">
        <f>IF('Orçamento-base'!H31&gt;0,'Orçamento-base'!H31,"")</f>
        <v>508.86</v>
      </c>
      <c r="F31" s="156" t="str">
        <f>IF('Orçamento-base'!I31&gt;0,'Orçamento-base'!I31,"")</f>
        <v>txkm</v>
      </c>
      <c r="G31" s="174"/>
      <c r="H31" s="156" t="str">
        <f t="shared" ref="H31:H40" si="2">IFERROR(IF(E31*G31&lt;&gt;0,ROUND(ROUND(E31,4)*ROUND(G31,4),2),""),"")</f>
        <v/>
      </c>
      <c r="I31" s="148"/>
      <c r="J31" s="148"/>
      <c r="K31" s="71"/>
    </row>
    <row r="32" spans="1:11" x14ac:dyDescent="0.25">
      <c r="A32" s="162" t="str">
        <f>IF('Orçamento-base'!A32&gt;0,'Orçamento-base'!A32,"")</f>
        <v/>
      </c>
      <c r="B32" s="162">
        <f>'Orçamento-base'!B32</f>
        <v>16</v>
      </c>
      <c r="C32" s="162" t="str">
        <f>IF('Orçamento-base'!C32&gt;0,'Orçamento-base'!C32,"")</f>
        <v>5.8</v>
      </c>
      <c r="D32" s="156" t="str">
        <f>IF('Orçamento-base'!G32&gt;0,'Orçamento-base'!G32,"")</f>
        <v>TRANSPORTE COM CAMINHÃO TANQUE DE TRANSPORTE DE MATERIAL ASFÁLTICO DE 30000 L, EM VIA URBANA PAVIMENTADA, ADICIONAL PARA DMT EXCEDENTE A 30 KM (UNIDADE: TXKM). AF_07/2020 TRANSPORTE DE LIGANTE DA REFAP ATÉ A USINA ( CONSIDERADO 86 KM -TRANSPORTE DE CAP)</v>
      </c>
      <c r="E32" s="196">
        <f>IF('Orçamento-base'!H32&gt;0,'Orçamento-base'!H32,"")</f>
        <v>1543.52</v>
      </c>
      <c r="F32" s="156" t="str">
        <f>IF('Orçamento-base'!I32&gt;0,'Orçamento-base'!I32,"")</f>
        <v>txkm</v>
      </c>
      <c r="G32" s="174"/>
      <c r="H32" s="156" t="str">
        <f t="shared" si="2"/>
        <v/>
      </c>
      <c r="I32" s="148"/>
      <c r="J32" s="148"/>
      <c r="K32" s="71"/>
    </row>
    <row r="33" spans="1:11" x14ac:dyDescent="0.25">
      <c r="A33" s="162" t="str">
        <f>IF('Orçamento-base'!A33&gt;0,'Orçamento-base'!A33,"")</f>
        <v/>
      </c>
      <c r="B33" s="162">
        <f>'Orçamento-base'!B33</f>
        <v>17</v>
      </c>
      <c r="C33" s="162" t="str">
        <f>IF('Orçamento-base'!C33&gt;0,'Orçamento-base'!C33,"")</f>
        <v>5.9</v>
      </c>
      <c r="D33" s="156" t="str">
        <f>IF('Orçamento-base'!G33&gt;0,'Orçamento-base'!G33,"")</f>
        <v>EXECUÇÃO DE PAVIMENTO COM APLICAÇÃO DE CONCRETO ASFÁLTICO, CAMADA DE ROLAMENTO - EXCLUSIVE CARGA E TRANSPORTE. AF_11/2019 - CBUQ EM USINA PRÓPRIA - BASEADO NA COMPOSIÇÃO 95995</v>
      </c>
      <c r="E33" s="196">
        <f>IF('Orçamento-base'!H33&gt;0,'Orçamento-base'!H33,"")</f>
        <v>105</v>
      </c>
      <c r="F33" s="156" t="str">
        <f>IF('Orçamento-base'!I33&gt;0,'Orçamento-base'!I33,"")</f>
        <v>m3</v>
      </c>
      <c r="G33" s="174"/>
      <c r="H33" s="156" t="str">
        <f t="shared" si="2"/>
        <v/>
      </c>
      <c r="I33" s="148"/>
      <c r="J33" s="148"/>
      <c r="K33" s="71"/>
    </row>
    <row r="34" spans="1:11" x14ac:dyDescent="0.25">
      <c r="A34" s="162" t="str">
        <f>IF('Orçamento-base'!A34&gt;0,'Orçamento-base'!A34,"")</f>
        <v/>
      </c>
      <c r="B34" s="162">
        <f>'Orçamento-base'!B34</f>
        <v>18</v>
      </c>
      <c r="C34" s="162" t="str">
        <f>IF('Orçamento-base'!C34&gt;0,'Orçamento-base'!C34,"")</f>
        <v>5.10</v>
      </c>
      <c r="D34" s="156" t="str">
        <f>IF('Orçamento-base'!G34&gt;0,'Orçamento-base'!G34,"")</f>
        <v>TRANSPORTE COM CAMINHÃO BASCULANTE DE 10 M³, EM VIA URBANA PAVIMENTADA, DMT ATÉ 30 KM (UNIDADE: M3XKM). AF_07/2020 - MASSA ASFÁLTICA DA USINA ATÉ A OBRA</v>
      </c>
      <c r="E34" s="196">
        <f>IF('Orçamento-base'!H34&gt;0,'Orçamento-base'!H34,"")</f>
        <v>3150</v>
      </c>
      <c r="F34" s="156" t="str">
        <f>IF('Orçamento-base'!I34&gt;0,'Orçamento-base'!I34,"")</f>
        <v>m3xkm</v>
      </c>
      <c r="G34" s="174"/>
      <c r="H34" s="156" t="str">
        <f t="shared" si="2"/>
        <v/>
      </c>
      <c r="I34" s="148"/>
      <c r="J34" s="148"/>
      <c r="K34" s="71"/>
    </row>
    <row r="35" spans="1:11" x14ac:dyDescent="0.25">
      <c r="A35" s="162" t="str">
        <f>IF('Orçamento-base'!A35&gt;0,'Orçamento-base'!A35,"")</f>
        <v/>
      </c>
      <c r="B35" s="162">
        <f>'Orçamento-base'!B35</f>
        <v>19</v>
      </c>
      <c r="C35" s="162" t="str">
        <f>IF('Orçamento-base'!C35&gt;0,'Orçamento-base'!C35,"")</f>
        <v>5.11</v>
      </c>
      <c r="D35" s="156" t="str">
        <f>IF('Orçamento-base'!G35&gt;0,'Orçamento-base'!G35,"")</f>
        <v>TRANSPORTE COM CAMINHÃO BASCULANTE DE 10 M³, EM VIA URBANA PAVIMENTADA - DMT CONSIDERADO EXCEDENTE</v>
      </c>
      <c r="E35" s="196">
        <f>IF('Orçamento-base'!H35&gt;0,'Orçamento-base'!H35,"")</f>
        <v>1039.5</v>
      </c>
      <c r="F35" s="156" t="str">
        <f>IF('Orçamento-base'!I35&gt;0,'Orçamento-base'!I35,"")</f>
        <v>m3xkm</v>
      </c>
      <c r="G35" s="174"/>
      <c r="H35" s="156" t="str">
        <f t="shared" si="2"/>
        <v/>
      </c>
      <c r="I35" s="148"/>
      <c r="J35" s="148"/>
      <c r="K35" s="71"/>
    </row>
    <row r="36" spans="1:11" x14ac:dyDescent="0.25">
      <c r="A36" s="162" t="str">
        <f>IF('Orçamento-base'!A36&gt;0,'Orçamento-base'!A36,"")</f>
        <v/>
      </c>
      <c r="B36" s="162">
        <f>'Orçamento-base'!B36</f>
        <v>20</v>
      </c>
      <c r="C36" s="162" t="str">
        <f>IF('Orçamento-base'!C36&gt;0,'Orçamento-base'!C36,"")</f>
        <v>5.12</v>
      </c>
      <c r="D36" s="156" t="str">
        <f>IF('Orçamento-base'!G36&gt;0,'Orçamento-base'!G36,"")</f>
        <v>CARGA DE MISTURA ASFÁLTICA EM CAMINHÃO BASCULANTE 10 M³</v>
      </c>
      <c r="E36" s="196">
        <f>IF('Orçamento-base'!H36&gt;0,'Orçamento-base'!H36,"")</f>
        <v>105</v>
      </c>
      <c r="F36" s="156" t="str">
        <f>IF('Orçamento-base'!I36&gt;0,'Orçamento-base'!I36,"")</f>
        <v>m3</v>
      </c>
      <c r="G36" s="174"/>
      <c r="H36" s="156" t="str">
        <f t="shared" si="2"/>
        <v/>
      </c>
      <c r="I36" s="148"/>
      <c r="J36" s="148"/>
      <c r="K36" s="71"/>
    </row>
    <row r="37" spans="1:11" x14ac:dyDescent="0.25">
      <c r="A37" s="162" t="str">
        <f>IF('Orçamento-base'!A37&gt;0,'Orçamento-base'!A37,"")</f>
        <v/>
      </c>
      <c r="B37" s="162" t="str">
        <f>'Orçamento-base'!B37</f>
        <v/>
      </c>
      <c r="C37" s="162">
        <f>IF('Orçamento-base'!C37&gt;0,'Orçamento-base'!C37,"")</f>
        <v>6</v>
      </c>
      <c r="D37" s="156" t="str">
        <f>IF('Orçamento-base'!G37&gt;0,'Orçamento-base'!G37,"")</f>
        <v>SINALIZAÇÃO</v>
      </c>
      <c r="E37" s="196" t="str">
        <f>IF('Orçamento-base'!H37&gt;0,'Orçamento-base'!H37,"")</f>
        <v/>
      </c>
      <c r="F37" s="156" t="str">
        <f>IF('Orçamento-base'!I37&gt;0,'Orçamento-base'!I37,"")</f>
        <v/>
      </c>
      <c r="G37" s="174"/>
      <c r="H37" s="156" t="str">
        <f t="shared" si="2"/>
        <v/>
      </c>
      <c r="I37" s="148"/>
      <c r="J37" s="148"/>
      <c r="K37" s="71"/>
    </row>
    <row r="38" spans="1:11" x14ac:dyDescent="0.25">
      <c r="A38" s="162" t="str">
        <f>IF('Orçamento-base'!A38&gt;0,'Orçamento-base'!A38,"")</f>
        <v/>
      </c>
      <c r="B38" s="162">
        <f>'Orçamento-base'!B38</f>
        <v>21</v>
      </c>
      <c r="C38" s="162" t="str">
        <f>IF('Orçamento-base'!C38&gt;0,'Orçamento-base'!C38,"")</f>
        <v>6.1</v>
      </c>
      <c r="D38" s="156" t="str">
        <f>IF('Orçamento-base'!G38&gt;0,'Orçamento-base'!G38,"")</f>
        <v>SINALIZACAO HORIZONTAL COM TINTA RETRORREFLETIVA A BASE DE RESINA ACRILICA COM MICROESFERAS DE VIDRO - LINHA DE EIXO</v>
      </c>
      <c r="E38" s="196">
        <f>IF('Orçamento-base'!H38&gt;0,'Orçamento-base'!H38,"")</f>
        <v>350</v>
      </c>
      <c r="F38" s="156" t="str">
        <f>IF('Orçamento-base'!I38&gt;0,'Orçamento-base'!I38,"")</f>
        <v>m2</v>
      </c>
      <c r="G38" s="174"/>
      <c r="H38" s="156" t="str">
        <f t="shared" si="2"/>
        <v/>
      </c>
      <c r="I38" s="148"/>
      <c r="J38" s="148"/>
      <c r="K38" s="71"/>
    </row>
    <row r="39" spans="1:11" x14ac:dyDescent="0.25">
      <c r="A39" s="162" t="str">
        <f>IF('Orçamento-base'!A39&gt;0,'Orçamento-base'!A39,"")</f>
        <v/>
      </c>
      <c r="B39" s="162">
        <f>'Orçamento-base'!B39</f>
        <v>22</v>
      </c>
      <c r="C39" s="162" t="str">
        <f>IF('Orçamento-base'!C39&gt;0,'Orçamento-base'!C39,"")</f>
        <v>6.2</v>
      </c>
      <c r="D39" s="156" t="str">
        <f>IF('Orçamento-base'!G39&gt;0,'Orçamento-base'!G39,"")</f>
        <v>SINALIZACAO HORIZONTAL COM TINTA RETRORREFLETIVA A BASE DE RESINA ACRILICA COM MICROESFERAS DE VIDRO - LINHAS DE BORDO</v>
      </c>
      <c r="E39" s="196">
        <f>IF('Orçamento-base'!H39&gt;0,'Orçamento-base'!H39,"")</f>
        <v>700</v>
      </c>
      <c r="F39" s="156" t="str">
        <f>IF('Orçamento-base'!I39&gt;0,'Orçamento-base'!I39,"")</f>
        <v>m2</v>
      </c>
      <c r="G39" s="174"/>
      <c r="H39" s="156" t="str">
        <f t="shared" si="2"/>
        <v/>
      </c>
      <c r="I39" s="148"/>
      <c r="J39" s="148"/>
      <c r="K39" s="71"/>
    </row>
    <row r="40" spans="1:11" x14ac:dyDescent="0.25">
      <c r="A40" s="162" t="str">
        <f>IF('Orçamento-base'!A40&gt;0,'Orçamento-base'!A40,"")</f>
        <v/>
      </c>
      <c r="B40" s="162">
        <f>'Orçamento-base'!B40</f>
        <v>23</v>
      </c>
      <c r="C40" s="162" t="str">
        <f>IF('Orçamento-base'!C40&gt;0,'Orçamento-base'!C40,"")</f>
        <v>6.3</v>
      </c>
      <c r="D40" s="156" t="str">
        <f>IF('Orçamento-base'!G40&gt;0,'Orçamento-base'!G40,"")</f>
        <v>CONFECÇÃO DE PLACAS DE REGULAMENTAÇÃO REDONDAS (DIÂMETRO 0,75 M) - EM AÇO Nº 16  GALVANIZADO,  COM PELÍCULA REFLETIVA TIPO III + III  E PARAFUSOS</v>
      </c>
      <c r="E40" s="196">
        <f>IF('Orçamento-base'!H40&gt;0,'Orçamento-base'!H40,"")</f>
        <v>0.88</v>
      </c>
      <c r="F40" s="156" t="str">
        <f>IF('Orçamento-base'!I40&gt;0,'Orçamento-base'!I40,"")</f>
        <v>m2</v>
      </c>
      <c r="G40" s="174"/>
      <c r="H40" s="156" t="str">
        <f t="shared" si="2"/>
        <v/>
      </c>
      <c r="I40" s="148"/>
      <c r="J40" s="148"/>
      <c r="K40" s="71"/>
    </row>
    <row r="41" spans="1:11" x14ac:dyDescent="0.25">
      <c r="A41" s="162" t="str">
        <f>IF('Orçamento-base'!A41&gt;0,'Orçamento-base'!A41,"")</f>
        <v/>
      </c>
      <c r="B41" s="162">
        <f>'Orçamento-base'!B41</f>
        <v>24</v>
      </c>
      <c r="C41" s="162" t="str">
        <f>IF('Orçamento-base'!C41&gt;0,'Orçamento-base'!C41,"")</f>
        <v>6.4</v>
      </c>
      <c r="D41" s="156" t="str">
        <f>IF('Orçamento-base'!G41&gt;0,'Orçamento-base'!G41,"")</f>
        <v>CONFECÇÃO DE PLACAS DE ADVERTÊNCIA  QUADRADAS (LADO 0,5 M) - EM AÇO Nº 16  GALVANIZADO,  COM PELÍCULA REFLETIVA TIPO III + III  E PARAFUSOS</v>
      </c>
      <c r="E41" s="196">
        <f>IF('Orçamento-base'!H41&gt;0,'Orçamento-base'!H41,"")</f>
        <v>0.5</v>
      </c>
      <c r="F41" s="156" t="str">
        <f>IF('Orçamento-base'!I41&gt;0,'Orçamento-base'!I41,"")</f>
        <v>m2</v>
      </c>
      <c r="G41" s="174"/>
      <c r="H41" s="156" t="str">
        <f>IFERROR(IF(E41*G41&lt;&gt;0,ROUND(ROUND(E41,4)*ROUND(G41,4),2),""),"")</f>
        <v/>
      </c>
      <c r="I41" s="148"/>
      <c r="J41" s="148"/>
      <c r="K41" s="71"/>
    </row>
    <row r="42" spans="1:11" x14ac:dyDescent="0.25">
      <c r="A42" s="162" t="str">
        <f>IF('Orçamento-base'!A42&gt;0,'Orçamento-base'!A42,"")</f>
        <v/>
      </c>
      <c r="B42" s="162">
        <f>'Orçamento-base'!B42</f>
        <v>25</v>
      </c>
      <c r="C42" s="162" t="str">
        <f>IF('Orçamento-base'!C42&gt;0,'Orçamento-base'!C42,"")</f>
        <v>6.5</v>
      </c>
      <c r="D42" s="156" t="str">
        <f>IF('Orçamento-base'!G42&gt;0,'Orçamento-base'!G42,"")</f>
        <v>SUPORTE PARA PLACA EM AÇO GALVANIZADO 2", FORNECIMENTO E INSTALAÇÃO</v>
      </c>
      <c r="E42" s="196">
        <f>IF('Orçamento-base'!H42&gt;0,'Orçamento-base'!H42,"")</f>
        <v>12</v>
      </c>
      <c r="F42" s="156" t="str">
        <f>IF('Orçamento-base'!I42&gt;0,'Orçamento-base'!I42,"")</f>
        <v>m</v>
      </c>
      <c r="G42" s="174"/>
      <c r="H42" s="156" t="str">
        <f t="shared" ref="H42:H52" si="3">IFERROR(IF(E42*G42&lt;&gt;0,ROUND(ROUND(E42,4)*ROUND(G42,4),2),""),"")</f>
        <v/>
      </c>
      <c r="I42" s="148"/>
      <c r="J42" s="148"/>
      <c r="K42" s="71"/>
    </row>
    <row r="43" spans="1:11" x14ac:dyDescent="0.25">
      <c r="A43" s="162" t="str">
        <f>IF('Orçamento-base'!A43&gt;0,'Orçamento-base'!A43,"")</f>
        <v/>
      </c>
      <c r="B43" s="162">
        <f>'Orçamento-base'!B43</f>
        <v>26</v>
      </c>
      <c r="C43" s="162" t="str">
        <f>IF('Orçamento-base'!C43&gt;0,'Orçamento-base'!C43,"")</f>
        <v>6.6</v>
      </c>
      <c r="D43" s="156" t="str">
        <f>IF('Orçamento-base'!G43&gt;0,'Orçamento-base'!G43,"")</f>
        <v>ESCAVAÇÃO MANUAL (30X30X60 CM)</v>
      </c>
      <c r="E43" s="196">
        <f>IF('Orçamento-base'!H43&gt;0,'Orçamento-base'!H43,"")</f>
        <v>0.44</v>
      </c>
      <c r="F43" s="156" t="str">
        <f>IF('Orçamento-base'!I43&gt;0,'Orçamento-base'!I43,"")</f>
        <v>m3</v>
      </c>
      <c r="G43" s="174"/>
      <c r="H43" s="156" t="str">
        <f t="shared" si="3"/>
        <v/>
      </c>
      <c r="I43" s="148"/>
      <c r="J43" s="148"/>
      <c r="K43" s="71"/>
    </row>
    <row r="44" spans="1:11" x14ac:dyDescent="0.25">
      <c r="A44" s="162" t="str">
        <f>IF('Orçamento-base'!A44&gt;0,'Orçamento-base'!A44,"")</f>
        <v/>
      </c>
      <c r="B44" s="162">
        <f>'Orçamento-base'!B44</f>
        <v>27</v>
      </c>
      <c r="C44" s="162" t="str">
        <f>IF('Orçamento-base'!C44&gt;0,'Orçamento-base'!C44,"")</f>
        <v>6.7</v>
      </c>
      <c r="D44" s="156" t="str">
        <f>IF('Orçamento-base'!G44&gt;0,'Orçamento-base'!G44,"")</f>
        <v>CONCRETO 15 MPA PARA FIXAÇÃO DE PLACAS (30X30X60 CM)</v>
      </c>
      <c r="E44" s="196">
        <f>IF('Orçamento-base'!H44&gt;0,'Orçamento-base'!H44,"")</f>
        <v>0.44</v>
      </c>
      <c r="F44" s="156" t="str">
        <f>IF('Orçamento-base'!I44&gt;0,'Orçamento-base'!I44,"")</f>
        <v>m3</v>
      </c>
      <c r="G44" s="174"/>
      <c r="H44" s="156" t="str">
        <f t="shared" si="3"/>
        <v/>
      </c>
      <c r="I44" s="148"/>
      <c r="J44" s="148"/>
      <c r="K44" s="71"/>
    </row>
    <row r="45" spans="1:11" x14ac:dyDescent="0.25">
      <c r="A45" s="162" t="str">
        <f>IF('Orçamento-base'!A45&gt;0,'Orçamento-base'!A45,"")</f>
        <v/>
      </c>
      <c r="B45" s="162">
        <f>'Orçamento-base'!B45</f>
        <v>28</v>
      </c>
      <c r="C45" s="162" t="str">
        <f>IF('Orçamento-base'!C45&gt;0,'Orçamento-base'!C45,"")</f>
        <v>6.8</v>
      </c>
      <c r="D45" s="156" t="str">
        <f>IF('Orçamento-base'!G45&gt;0,'Orçamento-base'!G45,"")</f>
        <v>LANÇAMENTO DE CONCRETO 15 MPA PARA FIXAÇÃO DE PLACAS (30X30X60 CM)</v>
      </c>
      <c r="E45" s="196">
        <f>IF('Orçamento-base'!H45&gt;0,'Orçamento-base'!H45,"")</f>
        <v>0.44</v>
      </c>
      <c r="F45" s="156" t="str">
        <f>IF('Orçamento-base'!I45&gt;0,'Orçamento-base'!I45,"")</f>
        <v>m3</v>
      </c>
      <c r="G45" s="174"/>
      <c r="H45" s="156" t="str">
        <f t="shared" si="3"/>
        <v/>
      </c>
      <c r="I45" s="148"/>
      <c r="J45" s="148"/>
      <c r="K45" s="71"/>
    </row>
    <row r="46" spans="1:11" x14ac:dyDescent="0.25">
      <c r="A46" s="162" t="str">
        <f>IF('Orçamento-base'!A46&gt;0,'Orçamento-base'!A46,"")</f>
        <v/>
      </c>
      <c r="B46" s="162" t="str">
        <f>'Orçamento-base'!B46</f>
        <v/>
      </c>
      <c r="C46" s="162">
        <f>IF('Orçamento-base'!C46&gt;0,'Orçamento-base'!C46,"")</f>
        <v>7</v>
      </c>
      <c r="D46" s="156" t="str">
        <f>IF('Orçamento-base'!G46&gt;0,'Orçamento-base'!G46,"")</f>
        <v>DESMOBILIZAÇÃO</v>
      </c>
      <c r="E46" s="196" t="str">
        <f>IF('Orçamento-base'!H46&gt;0,'Orçamento-base'!H46,"")</f>
        <v/>
      </c>
      <c r="F46" s="156" t="str">
        <f>IF('Orçamento-base'!I46&gt;0,'Orçamento-base'!I46,"")</f>
        <v/>
      </c>
      <c r="G46" s="174"/>
      <c r="H46" s="156" t="str">
        <f t="shared" si="3"/>
        <v/>
      </c>
      <c r="I46" s="148"/>
      <c r="J46" s="148"/>
      <c r="K46" s="71"/>
    </row>
    <row r="47" spans="1:11" x14ac:dyDescent="0.25">
      <c r="A47" s="162" t="str">
        <f>IF('Orçamento-base'!A47&gt;0,'Orçamento-base'!A47,"")</f>
        <v/>
      </c>
      <c r="B47" s="162">
        <f>'Orçamento-base'!B47</f>
        <v>29</v>
      </c>
      <c r="C47" s="162" t="str">
        <f>IF('Orçamento-base'!C47&gt;0,'Orçamento-base'!C47,"")</f>
        <v>7.1</v>
      </c>
      <c r="D47" s="156" t="str">
        <f>IF('Orçamento-base'!G47&gt;0,'Orçamento-base'!G47,"")</f>
        <v>DESMOBILIZAÇÃO DE EQUIPAMENTOS</v>
      </c>
      <c r="E47" s="196">
        <f>IF('Orçamento-base'!H47&gt;0,'Orçamento-base'!H47,"")</f>
        <v>1</v>
      </c>
      <c r="F47" s="156" t="str">
        <f>IF('Orçamento-base'!I47&gt;0,'Orçamento-base'!I47,"")</f>
        <v>un</v>
      </c>
      <c r="G47" s="174"/>
      <c r="H47" s="156" t="str">
        <f t="shared" si="3"/>
        <v/>
      </c>
      <c r="I47" s="148"/>
      <c r="J47" s="148"/>
      <c r="K47" s="71"/>
    </row>
    <row r="48" spans="1:11" x14ac:dyDescent="0.25">
      <c r="A48" s="162" t="str">
        <f>IF('Orçamento-base'!A48&gt;0,'Orçamento-base'!A48,"")</f>
        <v/>
      </c>
      <c r="B48" s="162" t="str">
        <f>'Orçamento-base'!B48</f>
        <v/>
      </c>
      <c r="C48" s="162" t="str">
        <f>IF('Orçamento-base'!C48&gt;0,'Orçamento-base'!C48,"")</f>
        <v/>
      </c>
      <c r="D48" s="156" t="str">
        <f>IF('Orçamento-base'!G48&gt;0,'Orçamento-base'!G48,"")</f>
        <v/>
      </c>
      <c r="E48" s="196" t="str">
        <f>IF('Orçamento-base'!H48&gt;0,'Orçamento-base'!H48,"")</f>
        <v/>
      </c>
      <c r="F48" s="156" t="str">
        <f>IF('Orçamento-base'!I48&gt;0,'Orçamento-base'!I48,"")</f>
        <v/>
      </c>
      <c r="G48" s="174"/>
      <c r="H48" s="156" t="str">
        <f t="shared" si="3"/>
        <v/>
      </c>
      <c r="I48" s="148"/>
      <c r="J48" s="148"/>
      <c r="K48" s="71"/>
    </row>
    <row r="49" spans="1:11" x14ac:dyDescent="0.25">
      <c r="A49" s="162" t="str">
        <f>IF('Orçamento-base'!A49&gt;0,'Orçamento-base'!A49,"")</f>
        <v/>
      </c>
      <c r="B49" s="162" t="str">
        <f>'Orçamento-base'!B49</f>
        <v/>
      </c>
      <c r="C49" s="162" t="str">
        <f>IF('Orçamento-base'!C49&gt;0,'Orçamento-base'!C49,"")</f>
        <v/>
      </c>
      <c r="D49" s="156" t="str">
        <f>IF('Orçamento-base'!G49&gt;0,'Orçamento-base'!G49,"")</f>
        <v/>
      </c>
      <c r="E49" s="196" t="str">
        <f>IF('Orçamento-base'!H49&gt;0,'Orçamento-base'!H49,"")</f>
        <v/>
      </c>
      <c r="F49" s="156" t="str">
        <f>IF('Orçamento-base'!I49&gt;0,'Orçamento-base'!I49,"")</f>
        <v/>
      </c>
      <c r="G49" s="174"/>
      <c r="H49" s="156" t="str">
        <f t="shared" si="3"/>
        <v/>
      </c>
      <c r="I49" s="148"/>
      <c r="J49" s="148"/>
      <c r="K49" s="71"/>
    </row>
    <row r="50" spans="1:11" x14ac:dyDescent="0.25">
      <c r="A50" s="162" t="str">
        <f>IF('Orçamento-base'!A50&gt;0,'Orçamento-base'!A50,"")</f>
        <v/>
      </c>
      <c r="B50" s="162" t="str">
        <f>'Orçamento-base'!B50</f>
        <v/>
      </c>
      <c r="C50" s="162" t="str">
        <f>IF('Orçamento-base'!C50&gt;0,'Orçamento-base'!C50,"")</f>
        <v/>
      </c>
      <c r="D50" s="156" t="str">
        <f>IF('Orçamento-base'!G50&gt;0,'Orçamento-base'!G50,"")</f>
        <v/>
      </c>
      <c r="E50" s="196" t="str">
        <f>IF('Orçamento-base'!H50&gt;0,'Orçamento-base'!H50,"")</f>
        <v/>
      </c>
      <c r="F50" s="156" t="str">
        <f>IF('Orçamento-base'!I50&gt;0,'Orçamento-base'!I50,"")</f>
        <v/>
      </c>
      <c r="G50" s="174"/>
      <c r="H50" s="156" t="str">
        <f t="shared" si="3"/>
        <v/>
      </c>
      <c r="I50" s="148"/>
      <c r="J50" s="148"/>
      <c r="K50" s="71"/>
    </row>
    <row r="51" spans="1:11" x14ac:dyDescent="0.25">
      <c r="A51" s="162" t="str">
        <f>IF('Orçamento-base'!A51&gt;0,'Orçamento-base'!A51,"")</f>
        <v/>
      </c>
      <c r="B51" s="162" t="str">
        <f>'Orçamento-base'!B51</f>
        <v/>
      </c>
      <c r="C51" s="162" t="str">
        <f>IF('Orçamento-base'!C51&gt;0,'Orçamento-base'!C51,"")</f>
        <v/>
      </c>
      <c r="D51" s="156" t="str">
        <f>IF('Orçamento-base'!G51&gt;0,'Orçamento-base'!G51,"")</f>
        <v/>
      </c>
      <c r="E51" s="196" t="str">
        <f>IF('Orçamento-base'!H51&gt;0,'Orçamento-base'!H51,"")</f>
        <v/>
      </c>
      <c r="F51" s="156" t="str">
        <f>IF('Orçamento-base'!I51&gt;0,'Orçamento-base'!I51,"")</f>
        <v/>
      </c>
      <c r="G51" s="174"/>
      <c r="H51" s="156" t="str">
        <f t="shared" si="3"/>
        <v/>
      </c>
      <c r="I51" s="148"/>
      <c r="J51" s="148"/>
      <c r="K51" s="71"/>
    </row>
    <row r="52" spans="1:11" x14ac:dyDescent="0.25">
      <c r="A52" s="162" t="str">
        <f>IF('Orçamento-base'!A52&gt;0,'Orçamento-base'!A52,"")</f>
        <v/>
      </c>
      <c r="B52" s="162" t="str">
        <f>'Orçamento-base'!B52</f>
        <v/>
      </c>
      <c r="C52" s="162" t="str">
        <f>IF('Orçamento-base'!C52&gt;0,'Orçamento-base'!C52,"")</f>
        <v/>
      </c>
      <c r="D52" s="156" t="str">
        <f>IF('Orçamento-base'!G52&gt;0,'Orçamento-base'!G52,"")</f>
        <v/>
      </c>
      <c r="E52" s="196" t="str">
        <f>IF('Orçamento-base'!H52&gt;0,'Orçamento-base'!H52,"")</f>
        <v/>
      </c>
      <c r="F52" s="156" t="str">
        <f>IF('Orçamento-base'!I52&gt;0,'Orçamento-base'!I52,"")</f>
        <v/>
      </c>
      <c r="G52" s="174"/>
      <c r="H52" s="156" t="str">
        <f t="shared" si="3"/>
        <v/>
      </c>
      <c r="I52" s="148"/>
      <c r="J52" s="148"/>
      <c r="K52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95" workbookViewId="0">
      <selection activeCell="D110" sqref="D110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64" t="s">
        <v>3994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64" t="s">
        <v>3985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64" t="s">
        <v>3982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30" t="s">
        <v>4007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4002</v>
      </c>
      <c r="L6" s="130" t="s">
        <v>3685</v>
      </c>
      <c r="N6" s="164" t="s">
        <v>3995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4003</v>
      </c>
      <c r="L7" s="130" t="s">
        <v>3680</v>
      </c>
      <c r="N7" s="164" t="s">
        <v>3983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8</v>
      </c>
      <c r="L8" s="130" t="s">
        <v>170</v>
      </c>
      <c r="N8" s="164" t="s">
        <v>4008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4</v>
      </c>
      <c r="L9" s="130" t="s">
        <v>3681</v>
      </c>
      <c r="N9" s="164" t="s">
        <v>3996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3980</v>
      </c>
      <c r="L10" s="130" t="s">
        <v>3687</v>
      </c>
      <c r="N10" s="164" t="s">
        <v>3930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3981</v>
      </c>
      <c r="N11" s="130" t="s">
        <v>4010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3959</v>
      </c>
      <c r="N12" s="164" t="s">
        <v>3800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3960</v>
      </c>
      <c r="N13" s="130" t="s">
        <v>4011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5</v>
      </c>
      <c r="N14" s="164" t="s">
        <v>3801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6</v>
      </c>
      <c r="N15" s="164" t="s">
        <v>3777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4004</v>
      </c>
      <c r="N16" s="164" t="s">
        <v>3802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4005</v>
      </c>
      <c r="N17" s="130" t="s">
        <v>4009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K18" s="130" t="s">
        <v>4006</v>
      </c>
      <c r="N18" s="164" t="s">
        <v>3795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K19" s="130" t="s">
        <v>3962</v>
      </c>
      <c r="N19" s="164" t="s">
        <v>3779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K20" s="130" t="s">
        <v>3961</v>
      </c>
      <c r="N20" s="130" t="s">
        <v>4012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  <c r="K21" s="130" t="s">
        <v>9</v>
      </c>
      <c r="N21" s="164" t="s">
        <v>3997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  <c r="K22" s="130" t="s">
        <v>7</v>
      </c>
      <c r="N22" s="164" t="s">
        <v>3998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  <c r="N23" s="164" t="s">
        <v>3792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  <c r="N24" s="164" t="s">
        <v>3781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  <c r="N25" s="164" t="s">
        <v>3993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  <c r="N26" s="164" t="s">
        <v>3999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  <c r="N27" s="164" t="s">
        <v>3793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  <c r="N28" s="164" t="s">
        <v>4000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  <c r="N29" s="164" t="s">
        <v>4021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  <c r="N30" s="164" t="s">
        <v>3780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  <c r="N31" s="164" t="s">
        <v>3776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  <c r="N32" s="164" t="s">
        <v>4001</v>
      </c>
    </row>
    <row r="33" spans="3:14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  <c r="N33" s="164" t="s">
        <v>3775</v>
      </c>
    </row>
    <row r="34" spans="3:14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  <c r="N34" s="164" t="s">
        <v>3984</v>
      </c>
    </row>
    <row r="35" spans="3:14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  <c r="N35" s="164" t="s">
        <v>3794</v>
      </c>
    </row>
    <row r="36" spans="3:14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4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4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4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4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4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4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4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4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4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4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4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4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3" t="s">
        <v>3879</v>
      </c>
      <c r="J51" s="170" t="s">
        <v>3880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3725</v>
      </c>
      <c r="J52" s="170" t="s">
        <v>3726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3774</v>
      </c>
      <c r="J53" s="170" t="s">
        <v>3771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3883</v>
      </c>
      <c r="J54" s="170" t="s">
        <v>3884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3940</v>
      </c>
      <c r="J55" s="170" t="s">
        <v>3941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3700</v>
      </c>
      <c r="J56" s="170" t="s">
        <v>16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4013</v>
      </c>
      <c r="J57" s="170" t="s">
        <v>4014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3727</v>
      </c>
      <c r="J58" s="170" t="s">
        <v>3727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3767</v>
      </c>
      <c r="J59" s="170" t="s">
        <v>3768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3769</v>
      </c>
      <c r="J60" s="170" t="s">
        <v>3770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3909</v>
      </c>
      <c r="J61" s="170" t="s">
        <v>3910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3728</v>
      </c>
      <c r="J62" s="170" t="s">
        <v>3729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3991</v>
      </c>
      <c r="J63" s="170" t="s">
        <v>3992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3697</v>
      </c>
      <c r="J64" s="170" t="s">
        <v>13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3911</v>
      </c>
      <c r="J65" s="170" t="s">
        <v>3912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3" t="s">
        <v>3893</v>
      </c>
      <c r="J66" s="170" t="s">
        <v>3855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3730</v>
      </c>
      <c r="J67" s="170" t="s">
        <v>3731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4015</v>
      </c>
      <c r="J68" s="170" t="s">
        <v>4016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3694</v>
      </c>
      <c r="J69" s="170" t="s">
        <v>10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3695</v>
      </c>
      <c r="J70" s="170" t="s">
        <v>11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3976</v>
      </c>
      <c r="J71" s="170" t="s">
        <v>3977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4017</v>
      </c>
      <c r="J72" s="170" t="s">
        <v>4018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3696</v>
      </c>
      <c r="J73" s="170" t="s">
        <v>12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3765</v>
      </c>
      <c r="J74" s="170" t="s">
        <v>3969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0" t="s">
        <v>3913</v>
      </c>
      <c r="J75" s="170" t="s">
        <v>3914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3972</v>
      </c>
      <c r="J76" s="170" t="s">
        <v>3973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3887</v>
      </c>
      <c r="J77" s="170" t="s">
        <v>3888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2" t="s">
        <v>3766</v>
      </c>
      <c r="J78" s="170" t="s">
        <v>3732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2" t="s">
        <v>3948</v>
      </c>
      <c r="J79" s="170" t="s">
        <v>3949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3733</v>
      </c>
      <c r="J80" s="170" t="s">
        <v>3734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3" t="s">
        <v>3858</v>
      </c>
      <c r="J81" s="170" t="s">
        <v>3859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3856</v>
      </c>
      <c r="J82" s="170" t="s">
        <v>3857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3860</v>
      </c>
      <c r="J83" s="170" t="s">
        <v>3861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3" t="s">
        <v>3986</v>
      </c>
      <c r="J84" s="170" t="s">
        <v>3987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0" t="s">
        <v>3970</v>
      </c>
      <c r="J85" s="170" t="s">
        <v>3971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3889</v>
      </c>
      <c r="J86" s="170" t="s">
        <v>3890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3703</v>
      </c>
      <c r="J87" s="170" t="s">
        <v>19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3735</v>
      </c>
      <c r="J88" s="170" t="s">
        <v>3735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3978</v>
      </c>
      <c r="J89" s="170" t="s">
        <v>3979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3784</v>
      </c>
      <c r="J90" s="170" t="s">
        <v>3736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3989</v>
      </c>
      <c r="J91" s="170" t="s">
        <v>3990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0" t="s">
        <v>3915</v>
      </c>
      <c r="J92" s="170" t="s">
        <v>3916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3917</v>
      </c>
      <c r="J93" s="170" t="s">
        <v>3918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3919</v>
      </c>
      <c r="J94" s="170" t="s">
        <v>3920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3862</v>
      </c>
      <c r="J95" s="170" t="s">
        <v>3863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3885</v>
      </c>
      <c r="J96" s="170" t="s">
        <v>3886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3" t="s">
        <v>3864</v>
      </c>
      <c r="J97" s="170" t="s">
        <v>3865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0" t="s">
        <v>3737</v>
      </c>
      <c r="J98" s="170" t="s">
        <v>3738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0" t="s">
        <v>3921</v>
      </c>
      <c r="J99" s="170" t="s">
        <v>3922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3950</v>
      </c>
      <c r="J100" s="170" t="s">
        <v>3951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0" t="s">
        <v>3739</v>
      </c>
      <c r="J101" s="170" t="s">
        <v>3740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3866</v>
      </c>
      <c r="J102" s="170" t="s">
        <v>3923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0" t="s">
        <v>3772</v>
      </c>
      <c r="J103" s="170" t="s">
        <v>3773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3" t="s">
        <v>3867</v>
      </c>
      <c r="J104" s="170" t="s">
        <v>3868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3" t="s">
        <v>3954</v>
      </c>
      <c r="J105" s="170" t="s">
        <v>3955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3" t="s">
        <v>3869</v>
      </c>
      <c r="J106" s="170" t="s">
        <v>3870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3871</v>
      </c>
      <c r="J107" s="170" t="s">
        <v>3924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3699</v>
      </c>
      <c r="J108" s="170" t="s">
        <v>15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3741</v>
      </c>
      <c r="J109" s="170" t="s">
        <v>3742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3" t="s">
        <v>3878</v>
      </c>
      <c r="J110" s="170" t="s">
        <v>3877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3876</v>
      </c>
      <c r="J111" s="170" t="s">
        <v>3876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3" t="s">
        <v>3925</v>
      </c>
      <c r="J112" s="170" t="s">
        <v>3926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3" t="s">
        <v>3927</v>
      </c>
      <c r="J113" s="170" t="s">
        <v>3928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3" t="s">
        <v>3952</v>
      </c>
      <c r="J114" s="170" t="s">
        <v>3953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3" t="s">
        <v>3963</v>
      </c>
      <c r="J115" s="170" t="s">
        <v>3964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1" t="s">
        <v>3872</v>
      </c>
      <c r="J116" s="170" t="s">
        <v>3873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1" t="s">
        <v>3874</v>
      </c>
      <c r="J117" s="170" t="s">
        <v>3875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0" t="s">
        <v>3693</v>
      </c>
      <c r="J118" s="170" t="s">
        <v>3748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0" t="s">
        <v>3701</v>
      </c>
      <c r="J119" s="170" t="s">
        <v>17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0" t="s">
        <v>3988</v>
      </c>
      <c r="J120" s="170" t="s">
        <v>3929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0" t="s">
        <v>4019</v>
      </c>
      <c r="J121" s="170" t="s">
        <v>4020</v>
      </c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70" t="s">
        <v>3965</v>
      </c>
      <c r="J122" s="170" t="s">
        <v>3966</v>
      </c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70" t="s">
        <v>3743</v>
      </c>
      <c r="J123" s="170" t="s">
        <v>3744</v>
      </c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71" t="s">
        <v>3881</v>
      </c>
      <c r="J124" s="170" t="s">
        <v>3882</v>
      </c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71"/>
      <c r="J125" s="164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64"/>
      <c r="J126" s="164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  <c r="I131" s="164"/>
      <c r="J131" s="164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  <c r="I132" s="164"/>
      <c r="J132" s="164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  <c r="I133" s="164"/>
      <c r="J133" s="164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  <c r="I134" s="164"/>
      <c r="J134" s="164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2022-05-13T12:59:57Z</dcterms:modified>
</cp:coreProperties>
</file>