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5-2022 pavimentação Ivo da Rosa\planilhas engenharia\"/>
    </mc:Choice>
  </mc:AlternateContent>
  <bookViews>
    <workbookView xWindow="0" yWindow="0" windowWidth="20490" windowHeight="7620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62913"/>
</workbook>
</file>

<file path=xl/calcChain.xml><?xml version="1.0" encoding="utf-8"?>
<calcChain xmlns="http://schemas.openxmlformats.org/spreadsheetml/2006/main">
  <c r="K14" i="3" l="1"/>
  <c r="B14" i="3" s="1"/>
  <c r="O14" i="3"/>
  <c r="Q14" i="3"/>
  <c r="K17" i="3"/>
  <c r="B17" i="3" s="1"/>
  <c r="K15" i="3" l="1"/>
  <c r="K16" i="3"/>
  <c r="K18" i="3"/>
  <c r="K19" i="3"/>
  <c r="K20" i="3"/>
  <c r="K21" i="3"/>
  <c r="K22" i="3"/>
  <c r="B22" i="3" s="1"/>
  <c r="K23" i="3"/>
  <c r="K24" i="3"/>
  <c r="B24" i="3" s="1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B37" i="3" s="1"/>
  <c r="K38" i="3"/>
  <c r="K39" i="3"/>
  <c r="K40" i="3"/>
  <c r="K41" i="3"/>
  <c r="K42" i="3"/>
  <c r="K43" i="3"/>
  <c r="K44" i="3"/>
  <c r="K45" i="3"/>
  <c r="K46" i="3"/>
  <c r="B46" i="3" s="1"/>
  <c r="K47" i="3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K12" i="3" l="1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<sst xmlns="http://schemas.openxmlformats.org/spreadsheetml/2006/main" count="15250" uniqueCount="4084">
  <si>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</si>
  <si>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</si>
  <si>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</si>
  <si>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</si>
  <si>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</si>
  <si>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</si>
  <si>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</si>
  <si>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</si>
  <si>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</si>
  <si>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</si>
  <si>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</si>
  <si>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</si>
  <si>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</si>
  <si>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</si>
  <si>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</si>
  <si>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</si>
  <si>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</si>
  <si>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</si>
  <si>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</si>
  <si>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</si>
  <si>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</si>
  <si>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</si>
  <si>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</si>
  <si>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</si>
  <si>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</si>
  <si>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</si>
  <si>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</si>
  <si>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</si>
  <si>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</si>
  <si>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</si>
  <si>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</si>
  <si>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</si>
  <si>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</si>
  <si>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</si>
  <si>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</si>
  <si>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</si>
  <si>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</si>
  <si>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</si>
  <si>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</si>
  <si>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</si>
  <si>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</si>
  <si>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</si>
  <si>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</si>
  <si>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</si>
  <si>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</si>
  <si>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</si>
  <si>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</si>
  <si>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</si>
  <si>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</si>
  <si>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</si>
  <si>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</si>
  <si>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</si>
  <si>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</si>
  <si>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</si>
  <si>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</si>
  <si>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</si>
  <si>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</si>
  <si>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</si>
  <si>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</si>
  <si>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</si>
  <si>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</si>
  <si>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</si>
  <si>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</si>
  <si>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</si>
  <si>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</si>
  <si>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</si>
  <si>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</si>
  <si>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</si>
  <si>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</si>
  <si>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</si>
  <si>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</si>
  <si>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</si>
  <si>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</si>
  <si>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</si>
  <si>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</si>
  <si>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</si>
  <si>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</si>
  <si>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</si>
  <si>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</si>
  <si>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</si>
  <si>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</si>
  <si>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</si>
  <si>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</si>
  <si>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</si>
  <si>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</si>
  <si>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</si>
  <si>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</si>
  <si>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</si>
  <si>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</si>
  <si>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</si>
  <si>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</si>
  <si>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</si>
  <si>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</si>
  <si>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</si>
  <si>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</si>
  <si>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</si>
  <si>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</si>
  <si>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</si>
  <si>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</si>
  <si>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</si>
  <si>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</si>
  <si>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</si>
  <si>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</si>
  <si>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</si>
  <si>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</si>
  <si>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</si>
  <si>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</si>
  <si>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</si>
  <si>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</si>
  <si>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</si>
  <si>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</si>
  <si>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</si>
  <si>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</si>
  <si>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</si>
  <si>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</si>
  <si>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</si>
  <si>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</si>
  <si>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</si>
  <si>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</si>
  <si>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</si>
  <si>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</si>
  <si>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</si>
  <si>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</si>
  <si>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</si>
  <si>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</si>
  <si>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</si>
  <si>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</si>
  <si>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</si>
  <si>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</si>
  <si>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</si>
  <si>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</si>
  <si>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</si>
  <si>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</si>
  <si>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</si>
  <si>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</si>
  <si>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</si>
  <si>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</si>
  <si>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</si>
  <si>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</si>
  <si>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</si>
  <si>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</si>
  <si>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</si>
  <si>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</si>
  <si>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</si>
  <si>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</si>
  <si>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</si>
  <si>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</si>
  <si>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</si>
  <si>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</si>
  <si>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</si>
  <si>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</si>
  <si>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</si>
  <si>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</si>
  <si>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</si>
  <si>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</si>
  <si>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</si>
  <si>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</si>
  <si>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</si>
  <si>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</si>
  <si>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</si>
  <si>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</si>
  <si>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</si>
  <si>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</si>
  <si>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</si>
  <si>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</si>
  <si>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</si>
  <si>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</si>
  <si>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</si>
  <si>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</si>
  <si>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</si>
  <si>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</si>
  <si>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</si>
  <si>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</si>
  <si>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</si>
  <si>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</si>
  <si>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</si>
  <si>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</si>
  <si>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</si>
  <si>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</si>
  <si>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</si>
  <si>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</si>
  <si>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</si>
  <si>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</si>
  <si>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</si>
  <si>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</si>
  <si>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</si>
  <si>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</si>
  <si>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</si>
  <si>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</si>
  <si>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</si>
  <si>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</si>
  <si>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</si>
  <si>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</si>
  <si>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</si>
  <si>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</si>
  <si>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</si>
  <si>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</si>
  <si>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</si>
  <si>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</si>
  <si>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</si>
  <si>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</si>
  <si>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</si>
  <si>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</si>
  <si>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</si>
  <si>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</si>
  <si>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</si>
  <si>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</si>
  <si>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</si>
  <si>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</si>
  <si>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</si>
  <si>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</si>
  <si>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</si>
  <si>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</si>
  <si>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</si>
  <si>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</si>
  <si>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</si>
  <si>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</si>
  <si>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</si>
  <si>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</si>
  <si>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</si>
  <si>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</si>
  <si>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</si>
  <si>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</si>
  <si>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</si>
  <si>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</si>
  <si>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</si>
  <si>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</si>
  <si>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</si>
  <si>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</si>
  <si>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</si>
  <si>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</si>
  <si>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</si>
  <si>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</si>
  <si>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</si>
  <si>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</si>
  <si>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</si>
  <si>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</si>
  <si>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</si>
  <si>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</si>
  <si>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</si>
  <si>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</si>
  <si>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</si>
  <si>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</si>
  <si>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</si>
  <si>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</si>
  <si>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</si>
  <si>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</si>
  <si>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</si>
  <si>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</si>
  <si>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</si>
  <si>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</si>
  <si>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</si>
  <si>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</si>
  <si>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</si>
  <si>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</si>
  <si>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</si>
  <si>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</si>
  <si>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</si>
  <si>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</si>
  <si>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</si>
  <si>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</si>
  <si>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</si>
  <si>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</si>
  <si>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</si>
  <si>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</si>
  <si>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</si>
  <si>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</si>
  <si>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</si>
  <si>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</si>
  <si>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</si>
  <si>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</si>
  <si>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</si>
  <si>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</si>
  <si>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</si>
  <si>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</si>
  <si>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</si>
  <si>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</si>
  <si>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</si>
  <si>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</si>
  <si>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</si>
  <si>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</si>
  <si>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</si>
  <si>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</si>
  <si>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</si>
  <si>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</si>
  <si>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</si>
  <si>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</si>
  <si>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</si>
  <si>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</si>
  <si>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</si>
  <si>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</si>
  <si>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</si>
  <si>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</si>
  <si>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</si>
  <si>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</si>
  <si>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</si>
  <si>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</si>
  <si>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</si>
  <si>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</si>
  <si>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</si>
  <si>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</si>
  <si>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</si>
  <si>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</si>
  <si>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</si>
  <si>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</si>
  <si>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</si>
  <si>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</si>
  <si>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</si>
  <si>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</si>
  <si>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</si>
  <si>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</si>
  <si>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</si>
  <si>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</si>
  <si>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</si>
  <si>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</si>
  <si>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</si>
  <si>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</si>
  <si>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</si>
  <si>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</si>
  <si>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</si>
  <si>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</si>
  <si>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</si>
  <si>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</si>
  <si>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</si>
  <si>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</si>
  <si>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</si>
  <si>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</si>
  <si>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</si>
  <si>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</si>
  <si>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</si>
  <si>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</si>
  <si>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</si>
  <si>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</si>
  <si>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</si>
  <si>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</si>
  <si>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</si>
  <si>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</si>
  <si>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</si>
  <si>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</si>
  <si>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</si>
  <si>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</si>
  <si>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</si>
  <si>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</si>
  <si>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</si>
  <si>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</si>
  <si>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</si>
  <si>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</si>
  <si>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</si>
  <si>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</si>
  <si>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</si>
  <si>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</si>
  <si>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</si>
  <si>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</si>
  <si>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</si>
  <si>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</si>
  <si>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</si>
  <si>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</si>
  <si>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</si>
  <si>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</si>
  <si>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</si>
  <si>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</si>
  <si>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</si>
  <si>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</si>
  <si>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</si>
  <si>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</si>
  <si>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</si>
  <si>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</si>
  <si>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</si>
  <si>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</si>
  <si>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</si>
  <si>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</si>
  <si>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</si>
  <si>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</si>
  <si>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</si>
  <si>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</si>
  <si>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</si>
  <si>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</si>
  <si>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</si>
  <si>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</si>
  <si>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</si>
  <si>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</si>
  <si>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</si>
  <si>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</si>
  <si>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</si>
  <si>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</si>
  <si>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</si>
  <si>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</si>
  <si>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</si>
  <si>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</si>
  <si>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</si>
  <si>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</si>
  <si>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</si>
  <si>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</si>
  <si>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</si>
  <si>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</si>
  <si>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</si>
  <si>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</si>
  <si>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</si>
  <si>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</si>
  <si>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</si>
  <si>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</si>
  <si>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</si>
  <si>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</si>
  <si>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</si>
  <si>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</si>
  <si>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</si>
  <si>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</si>
  <si>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</si>
  <si>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</si>
  <si>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</si>
  <si>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</si>
  <si>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</si>
  <si>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</si>
  <si>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</si>
  <si>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</si>
  <si>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</si>
  <si>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</si>
  <si>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</si>
  <si>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</si>
  <si>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</si>
  <si>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</si>
  <si>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</si>
  <si>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</si>
  <si>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</si>
  <si>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</si>
  <si>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</si>
  <si>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</si>
  <si>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</si>
  <si>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</si>
  <si>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</si>
  <si>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</si>
  <si>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</si>
  <si>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</si>
  <si>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</si>
  <si>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</si>
  <si>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</si>
  <si>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</si>
  <si>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</si>
  <si>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</si>
  <si>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</si>
  <si>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</si>
  <si>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</si>
  <si>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</si>
  <si>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</si>
  <si>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</si>
  <si>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</si>
  <si>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</si>
  <si>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</si>
  <si>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</si>
  <si>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</si>
  <si>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</si>
  <si>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</si>
  <si>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</si>
  <si>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</si>
  <si>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</si>
  <si>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</si>
  <si>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</si>
  <si>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</si>
  <si>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</si>
  <si>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</si>
  <si>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</si>
  <si>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</si>
  <si>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</si>
  <si>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</si>
  <si>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</si>
  <si>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</si>
  <si>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</si>
  <si>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</si>
  <si>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</si>
  <si>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</si>
  <si>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</si>
  <si>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</si>
  <si>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</si>
  <si>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</si>
  <si>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</si>
  <si>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</si>
  <si>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</si>
  <si>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</si>
  <si>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</si>
  <si>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</si>
  <si>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</si>
  <si>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</si>
  <si>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</si>
  <si>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</si>
  <si>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</si>
  <si>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</si>
  <si>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</si>
  <si>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</si>
  <si>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</si>
  <si>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</si>
  <si>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</si>
  <si>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</si>
  <si>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</si>
  <si>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</si>
  <si>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</si>
  <si>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</si>
  <si>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</si>
  <si>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</si>
  <si>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</si>
  <si>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</si>
  <si>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</si>
  <si>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</si>
  <si>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</si>
  <si>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</si>
  <si>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</si>
  <si>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</si>
  <si>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</si>
  <si>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</si>
  <si>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</si>
  <si>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</si>
  <si>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</si>
  <si>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</si>
  <si>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</si>
  <si>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</si>
  <si>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</si>
  <si>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</si>
  <si>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</si>
  <si>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</si>
  <si>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</si>
  <si>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</si>
  <si>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</si>
  <si>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</si>
  <si>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</si>
  <si>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</si>
  <si>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</si>
  <si>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</si>
  <si>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</si>
  <si>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</si>
  <si>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</si>
  <si>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</si>
  <si>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</si>
  <si>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</si>
  <si>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</si>
  <si>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</si>
  <si>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</si>
  <si>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</si>
  <si>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</si>
  <si>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</si>
  <si>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</si>
  <si>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</si>
  <si>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</si>
  <si>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</si>
  <si>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</si>
  <si>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</si>
  <si>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</si>
  <si>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</si>
  <si>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</si>
  <si>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</si>
  <si>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</si>
  <si>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</si>
  <si>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</si>
  <si>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</si>
  <si>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</si>
  <si>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</si>
  <si>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</si>
  <si>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</si>
  <si>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</si>
  <si>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</si>
  <si>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</si>
  <si>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</si>
  <si>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</si>
  <si>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</si>
  <si>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</si>
  <si>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</si>
  <si>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</si>
  <si>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</si>
  <si>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</si>
  <si>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</si>
  <si>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</si>
  <si>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</si>
  <si>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</si>
  <si>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</si>
  <si>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</si>
  <si>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</si>
  <si>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</si>
  <si>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</si>
  <si>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</si>
  <si>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</si>
  <si>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</si>
  <si>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</si>
  <si>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</si>
  <si>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</si>
  <si>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</si>
  <si>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</si>
  <si>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</si>
  <si>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</si>
  <si>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</si>
  <si>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</si>
  <si>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</si>
  <si>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</si>
  <si>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</si>
  <si>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</si>
  <si>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</si>
  <si>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</si>
  <si>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</si>
  <si>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</si>
  <si>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</si>
  <si>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</si>
  <si>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</si>
  <si>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</si>
  <si>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</si>
  <si>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</si>
  <si>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</si>
  <si>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</si>
  <si>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</si>
  <si>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</si>
  <si>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</si>
  <si>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</si>
  <si>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</si>
  <si>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</si>
  <si>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</si>
  <si>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</si>
  <si>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</si>
  <si>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</si>
  <si>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</si>
  <si>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</si>
  <si>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</si>
  <si>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</si>
  <si>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</si>
  <si>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</si>
  <si>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</si>
  <si>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</si>
  <si>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</si>
  <si>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</si>
  <si>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</si>
  <si>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</si>
  <si>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</si>
  <si>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</si>
  <si>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</si>
  <si>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</si>
  <si>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</si>
  <si>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</si>
  <si>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</si>
  <si>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</si>
  <si>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</si>
  <si>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</si>
  <si>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</si>
  <si>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</si>
  <si>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</si>
  <si>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</si>
  <si>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</si>
  <si>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</si>
  <si>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</si>
  <si>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</si>
  <si>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</si>
  <si>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</si>
  <si>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</si>
  <si>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</si>
  <si>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</si>
  <si>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</si>
  <si>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</si>
  <si>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</si>
  <si>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</si>
  <si>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</si>
  <si>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</si>
  <si>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</si>
  <si>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</si>
  <si>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</si>
  <si>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</si>
  <si>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</si>
  <si>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</si>
  <si>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</si>
  <si>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</si>
  <si>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</si>
  <si>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</si>
  <si>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</si>
  <si>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</si>
  <si>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</si>
  <si>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</si>
  <si>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</si>
  <si>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</si>
  <si>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</si>
  <si>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</si>
  <si>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</si>
  <si>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</si>
  <si>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</si>
  <si>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</si>
  <si>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</si>
  <si>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</si>
  <si>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</si>
  <si>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</si>
  <si>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</si>
  <si>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</si>
  <si>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</si>
  <si>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</si>
  <si>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</si>
  <si>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</si>
  <si>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</si>
  <si>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</si>
  <si>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</si>
  <si>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</si>
  <si>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</si>
  <si>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</si>
  <si>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</si>
  <si>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</si>
  <si>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</si>
  <si>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</si>
  <si>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</si>
  <si>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</si>
  <si>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</si>
  <si>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</si>
  <si>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</si>
  <si>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</si>
  <si>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</si>
  <si>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</si>
  <si>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</si>
  <si>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</si>
  <si>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</si>
  <si>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</si>
  <si>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</si>
  <si>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</si>
  <si>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</si>
  <si>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</si>
  <si>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</si>
  <si>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</si>
  <si>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</si>
  <si>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</si>
  <si>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</si>
  <si>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</si>
  <si>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</si>
  <si>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</si>
  <si>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</si>
  <si>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</si>
  <si>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</si>
  <si>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</si>
  <si>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</si>
  <si>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</si>
  <si>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</si>
  <si>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</si>
  <si>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</si>
  <si>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</si>
  <si>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</si>
  <si>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</si>
  <si>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</si>
  <si>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</si>
  <si>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</si>
  <si>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</si>
  <si>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</si>
  <si>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</si>
  <si>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</si>
  <si>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</si>
  <si>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</si>
  <si>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</si>
  <si>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</si>
  <si>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</si>
  <si>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</si>
  <si>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</si>
  <si>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</si>
  <si>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</si>
  <si>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</si>
  <si>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</si>
  <si>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</si>
  <si>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</si>
  <si>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</si>
  <si>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</si>
  <si>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</si>
  <si>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</si>
  <si>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</si>
  <si>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</si>
  <si>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</si>
  <si>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</si>
  <si>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</si>
  <si>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</si>
  <si>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</si>
  <si>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</si>
  <si>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</si>
  <si>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</si>
  <si>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</si>
  <si>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</si>
  <si>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</si>
  <si>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</si>
  <si>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</si>
  <si>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</si>
  <si>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</si>
  <si>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</si>
  <si>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</si>
  <si>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</si>
  <si>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</si>
  <si>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</si>
  <si>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</si>
  <si>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</si>
  <si>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</si>
  <si>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</si>
  <si>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</si>
  <si>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</si>
  <si>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</si>
  <si>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</si>
  <si>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</si>
  <si>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</si>
  <si>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</si>
  <si>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</si>
  <si>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</si>
  <si>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</si>
  <si>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</si>
  <si>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</si>
  <si>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</si>
  <si>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</si>
  <si>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</si>
  <si>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</si>
  <si>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</si>
  <si>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</si>
  <si>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</si>
  <si>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</si>
  <si>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</si>
  <si>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</si>
  <si>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</si>
  <si>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</si>
  <si>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</si>
  <si>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</si>
  <si>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</si>
  <si>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</si>
  <si>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</si>
  <si>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</si>
  <si>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</si>
  <si>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</si>
  <si>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</si>
  <si>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</si>
  <si>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</si>
  <si>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</si>
  <si>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</si>
  <si>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</si>
  <si>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</si>
  <si>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</si>
  <si>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</si>
  <si>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</si>
  <si>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</si>
  <si>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</si>
  <si>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</si>
  <si>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</si>
  <si>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</si>
  <si>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</si>
  <si>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</si>
  <si>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</si>
  <si>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</si>
  <si>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</si>
  <si>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</si>
  <si>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</si>
  <si>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</si>
  <si>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</si>
  <si>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</si>
  <si>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</si>
  <si>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</si>
  <si>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</si>
  <si>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</si>
  <si>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</si>
  <si>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</si>
  <si>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</si>
  <si>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</si>
  <si>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</si>
  <si>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</si>
  <si>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</si>
  <si>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</si>
  <si>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</si>
  <si>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</si>
  <si>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</si>
  <si>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</si>
  <si>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</si>
  <si>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</si>
  <si>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</si>
  <si>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</si>
  <si>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</si>
  <si>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</si>
  <si>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</si>
  <si>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</si>
  <si>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</si>
  <si>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</si>
  <si>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</si>
  <si>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</si>
  <si>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</si>
  <si>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</si>
  <si>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</si>
  <si>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</si>
  <si>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</si>
  <si>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</si>
  <si>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</si>
  <si>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</si>
  <si>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</si>
  <si>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</si>
  <si>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</si>
  <si>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</si>
  <si>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</si>
  <si>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</si>
  <si>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</si>
  <si>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</si>
  <si>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</si>
  <si>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</si>
  <si>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</si>
  <si>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</si>
  <si>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</si>
  <si>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</si>
  <si>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</si>
  <si>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</si>
  <si>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</si>
  <si>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</si>
  <si>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</si>
  <si>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</si>
  <si>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</si>
  <si>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</si>
  <si>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</si>
  <si>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</si>
  <si>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</si>
  <si>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</si>
  <si>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</si>
  <si>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</si>
  <si>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</si>
  <si>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</si>
  <si>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</si>
  <si>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</si>
  <si>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</si>
  <si>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</si>
  <si>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</si>
  <si>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</si>
  <si>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</si>
  <si>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</si>
  <si>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</si>
  <si>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</si>
  <si>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</si>
  <si>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</si>
  <si>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</si>
  <si>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</si>
  <si>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</si>
  <si>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</si>
  <si>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</si>
  <si>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</si>
  <si>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</si>
  <si>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</si>
  <si>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</si>
  <si>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</si>
  <si>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</si>
  <si>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</si>
  <si>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</si>
  <si>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</si>
  <si>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</si>
  <si>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</si>
  <si>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</si>
  <si>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</si>
  <si>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</si>
  <si>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</si>
  <si>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</si>
  <si>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</si>
  <si>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</si>
  <si>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</si>
  <si>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</si>
  <si>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</si>
  <si>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</si>
  <si>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</si>
  <si>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</si>
  <si>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</si>
  <si>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</si>
  <si>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</si>
  <si>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</si>
  <si>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</si>
  <si>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</si>
  <si>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</si>
  <si>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</si>
  <si>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</si>
  <si>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</si>
  <si>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</si>
  <si>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</si>
  <si>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</si>
  <si>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</si>
  <si>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</si>
  <si>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</si>
  <si>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</si>
  <si>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</si>
  <si>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</si>
  <si>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</si>
  <si>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</si>
  <si>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</si>
  <si>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</si>
  <si>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</si>
  <si>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</si>
  <si>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</si>
  <si>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</si>
  <si>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</si>
  <si>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</si>
  <si>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</si>
  <si>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</si>
  <si>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</si>
  <si>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</si>
  <si>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</si>
  <si>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</si>
  <si>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</si>
  <si>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</si>
  <si>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</si>
  <si>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</si>
  <si>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</si>
  <si>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</si>
  <si>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</si>
  <si>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</si>
  <si>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</si>
  <si>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</si>
  <si>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</si>
  <si>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</si>
  <si>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</si>
  <si>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</si>
  <si>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</si>
  <si>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</si>
  <si>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</si>
  <si>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</si>
  <si>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</si>
  <si>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</si>
  <si>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</si>
  <si>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</si>
  <si>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</si>
  <si>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</si>
  <si>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</si>
  <si>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</si>
  <si>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</si>
  <si>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</si>
  <si>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</si>
  <si>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</si>
  <si>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</si>
  <si>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</si>
  <si>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</si>
  <si>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</si>
  <si>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</si>
  <si>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</si>
  <si>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</si>
  <si>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</si>
  <si>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</si>
  <si>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</si>
  <si>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</si>
  <si>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</si>
  <si>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</si>
  <si>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</si>
  <si>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</si>
  <si>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</si>
  <si>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</si>
  <si>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</si>
  <si>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</si>
  <si>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</si>
  <si>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</si>
  <si>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</si>
  <si>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</si>
  <si>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</si>
  <si>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</si>
  <si>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</si>
  <si>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</si>
  <si>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</si>
  <si>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</si>
  <si>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</si>
  <si>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</si>
  <si>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</si>
  <si>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</si>
  <si>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</si>
  <si>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</si>
  <si>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</si>
  <si>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</si>
  <si>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</si>
  <si>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</si>
  <si>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</si>
  <si>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</si>
  <si>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</si>
  <si>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</si>
  <si>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</si>
  <si>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</si>
  <si>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</si>
  <si>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</si>
  <si>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</si>
  <si>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</si>
  <si>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</si>
  <si>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</si>
  <si>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</si>
  <si>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</si>
  <si>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</si>
  <si>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</si>
  <si>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</si>
  <si>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</si>
  <si>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</si>
  <si>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</si>
  <si>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</si>
  <si>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</si>
  <si>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</si>
  <si>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</si>
  <si>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</si>
  <si>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</si>
  <si>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</si>
  <si>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</si>
  <si>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</si>
  <si>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</si>
  <si>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</si>
  <si>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</si>
  <si>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</si>
  <si>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</si>
  <si>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</si>
  <si>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</si>
  <si>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</si>
  <si>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</si>
  <si>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</si>
  <si>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</si>
  <si>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</si>
  <si>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</si>
  <si>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</si>
  <si>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</si>
  <si>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</si>
  <si>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</si>
  <si>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</si>
  <si>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</si>
  <si>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</si>
  <si>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</si>
  <si>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</si>
  <si>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</si>
  <si>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</si>
  <si>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</si>
  <si>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</si>
  <si>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</si>
  <si>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</si>
  <si>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</si>
  <si>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</si>
  <si>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</si>
  <si>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</si>
  <si>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</si>
  <si>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</si>
  <si>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</si>
  <si>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</si>
  <si>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</si>
  <si>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</si>
  <si>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</si>
  <si>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</si>
  <si>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</si>
  <si>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</si>
  <si>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</si>
  <si>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</si>
  <si>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</si>
  <si>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</si>
  <si>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</si>
  <si>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</si>
  <si>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</si>
  <si>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</si>
  <si>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</si>
  <si>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</si>
  <si>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</si>
  <si>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</si>
  <si>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</si>
  <si>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</si>
  <si>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</si>
  <si>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</si>
  <si>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</si>
  <si>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</si>
  <si>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</si>
  <si>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</si>
  <si>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</si>
  <si>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</si>
  <si>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</si>
  <si>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</si>
  <si>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</si>
  <si>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</si>
  <si>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</si>
  <si>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</si>
  <si>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</si>
  <si>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</si>
  <si>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</si>
  <si>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</si>
  <si>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</si>
  <si>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</si>
  <si>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</si>
  <si>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</si>
  <si>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</si>
  <si>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</si>
  <si>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</si>
  <si>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</si>
  <si>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</si>
  <si>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</si>
  <si>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</si>
  <si>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</si>
  <si>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</si>
  <si>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</si>
  <si>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</si>
  <si>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</si>
  <si>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</si>
  <si>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</si>
  <si>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</si>
  <si>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</si>
  <si>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</si>
  <si>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</si>
  <si>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</si>
  <si>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</si>
  <si>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</si>
  <si>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</si>
  <si>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</si>
  <si>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</si>
  <si>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</si>
  <si>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</si>
  <si>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</si>
  <si>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</si>
  <si>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</si>
  <si>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</si>
  <si>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</si>
  <si>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</si>
  <si>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</si>
  <si>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</si>
  <si>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</si>
  <si>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</si>
  <si>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</si>
  <si>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</si>
  <si>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</si>
  <si>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</si>
  <si>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</si>
  <si>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</si>
  <si>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</si>
  <si>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</si>
  <si>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</si>
  <si>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</si>
  <si>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</si>
  <si>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</si>
  <si>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</si>
  <si>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</si>
  <si>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</si>
  <si>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</si>
  <si>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</si>
  <si>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</si>
  <si>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</si>
  <si>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</si>
  <si>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</si>
  <si>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</si>
  <si>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</si>
  <si>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</si>
  <si>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</si>
  <si>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</si>
  <si>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</si>
  <si>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</si>
  <si>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</si>
  <si>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</si>
  <si>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</si>
  <si>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</si>
  <si>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</si>
  <si>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</si>
  <si>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</si>
  <si>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</si>
  <si>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</si>
  <si>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</si>
  <si>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</si>
  <si>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</si>
  <si>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</si>
  <si>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</si>
  <si>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</si>
  <si>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</si>
  <si>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</si>
  <si>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</si>
  <si>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</si>
  <si>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</si>
  <si>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</si>
  <si>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</si>
  <si>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</si>
  <si>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</si>
  <si>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</si>
  <si>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</si>
  <si>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</si>
  <si>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</si>
  <si>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</si>
  <si>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</si>
  <si>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</si>
  <si>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</si>
  <si>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</si>
  <si>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</si>
  <si>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</si>
  <si>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</si>
  <si>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</si>
  <si>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</si>
  <si>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</si>
  <si>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</si>
  <si>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</si>
  <si>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</si>
  <si>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</si>
  <si>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</si>
  <si>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</si>
  <si>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</si>
  <si>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</si>
  <si>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</si>
  <si>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</si>
  <si>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</si>
  <si>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</si>
  <si>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</si>
  <si>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</si>
  <si>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</si>
  <si>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</si>
  <si>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</si>
  <si>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</si>
  <si>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</si>
  <si>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</si>
  <si>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</si>
  <si>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</si>
  <si>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</si>
  <si>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</si>
  <si>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</si>
  <si>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</si>
  <si>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</si>
  <si>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</si>
  <si>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</si>
  <si>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</si>
  <si>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</si>
  <si>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</si>
  <si>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</si>
  <si>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</si>
  <si>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</si>
  <si>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</si>
  <si>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</si>
  <si>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</si>
  <si>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</si>
  <si>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</si>
  <si>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</si>
  <si>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</si>
  <si>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</si>
  <si>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</si>
  <si>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</si>
  <si>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</si>
  <si>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</si>
  <si>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</si>
  <si>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</si>
  <si>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</si>
  <si>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</si>
  <si>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</si>
  <si>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</si>
  <si>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</si>
  <si>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</si>
  <si>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</si>
  <si>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</si>
  <si>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</si>
  <si>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</si>
  <si>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</si>
  <si>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</si>
  <si>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</si>
  <si>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</si>
  <si>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</si>
  <si>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</si>
  <si>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</si>
  <si>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</si>
  <si>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</si>
  <si>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</si>
  <si>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</si>
  <si>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</si>
  <si>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</si>
  <si>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</si>
  <si>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</si>
  <si>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</si>
  <si>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</si>
  <si>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</si>
  <si>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</si>
  <si>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</si>
  <si>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</si>
  <si>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</si>
  <si>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</si>
  <si>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</si>
  <si>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</si>
  <si>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</si>
  <si>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</si>
  <si>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</si>
  <si>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</si>
  <si>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</si>
  <si>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</si>
  <si>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</si>
  <si>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</si>
  <si>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</si>
  <si>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</si>
  <si>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</si>
  <si>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</si>
  <si>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</si>
  <si>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</si>
  <si>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</si>
  <si>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</si>
  <si>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</si>
  <si>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</si>
  <si>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</si>
  <si>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</si>
  <si>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</si>
  <si>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</si>
  <si>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</si>
  <si>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</si>
  <si>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</si>
  <si>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</si>
  <si>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</si>
  <si>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</si>
  <si>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</si>
  <si>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</si>
  <si>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</si>
  <si>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</si>
  <si>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</si>
  <si>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</si>
  <si>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</si>
  <si>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</si>
  <si>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</si>
  <si>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</si>
  <si>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</si>
  <si>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</si>
  <si>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</si>
  <si>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</si>
  <si>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</si>
  <si>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</si>
  <si>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</si>
  <si>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</si>
  <si>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</si>
  <si>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</si>
  <si>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</si>
  <si>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</si>
  <si>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</si>
  <si>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</si>
  <si>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</si>
  <si>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</si>
  <si>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</si>
  <si>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</si>
  <si>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</si>
  <si>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</si>
  <si>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</si>
  <si>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</si>
  <si>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</si>
  <si>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</si>
  <si>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</si>
  <si>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</si>
  <si>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</si>
  <si>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</si>
  <si>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</si>
  <si>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</si>
  <si>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</si>
  <si>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</si>
  <si>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</si>
  <si>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</si>
  <si>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</si>
  <si>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</si>
  <si>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</si>
  <si>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</si>
  <si>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</si>
  <si>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</si>
  <si>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</si>
  <si>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</si>
  <si>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</si>
  <si>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</si>
  <si>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</si>
  <si>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</si>
  <si>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</si>
  <si>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</si>
  <si>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</si>
  <si>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</si>
  <si>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</si>
  <si>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</si>
  <si>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</si>
  <si>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</si>
  <si>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</si>
  <si>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</si>
  <si>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</si>
  <si>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</si>
  <si>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</si>
  <si>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</si>
  <si>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</si>
  <si>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</si>
  <si>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</si>
  <si>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</si>
  <si>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</si>
  <si>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</si>
  <si>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</si>
  <si>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</si>
  <si>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</si>
  <si>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</si>
  <si>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</si>
  <si>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</si>
  <si>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</si>
  <si>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</si>
  <si>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</si>
  <si>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</si>
  <si>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</si>
  <si>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</si>
  <si>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</si>
  <si>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</si>
  <si>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</si>
  <si>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</si>
  <si>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</si>
  <si>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</si>
  <si>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</si>
  <si>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</si>
  <si>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</si>
  <si>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</si>
  <si>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</si>
  <si>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</si>
  <si>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</si>
  <si>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</si>
  <si>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</si>
  <si>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</si>
  <si>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</si>
  <si>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</si>
  <si>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</si>
  <si>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</si>
  <si>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</si>
  <si>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</si>
  <si>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</si>
  <si>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</si>
  <si>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</si>
  <si>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</si>
  <si>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</si>
  <si>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</si>
  <si>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</si>
  <si>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</si>
  <si>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</si>
  <si>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</si>
  <si>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</si>
  <si>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</si>
  <si>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</si>
  <si>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</si>
  <si>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</si>
  <si>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</si>
  <si>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</si>
  <si>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</si>
  <si>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</si>
  <si>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</si>
  <si>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</si>
  <si>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</si>
  <si>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</si>
  <si>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</si>
  <si>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</si>
  <si>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</si>
  <si>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</si>
  <si>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</si>
  <si>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</si>
  <si>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</si>
  <si>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</si>
  <si>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</si>
  <si>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</si>
  <si>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</si>
  <si>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</si>
  <si>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</si>
  <si>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</si>
  <si>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</si>
  <si>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</si>
  <si>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</si>
  <si>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</si>
  <si>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</si>
  <si>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</si>
  <si>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</si>
  <si>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</si>
  <si>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</si>
  <si>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</si>
  <si>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</si>
  <si>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</si>
  <si>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</si>
  <si>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</si>
  <si>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</si>
  <si>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</si>
  <si>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</si>
  <si>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</si>
  <si>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</si>
  <si>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</si>
  <si>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</si>
  <si>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</si>
  <si>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</si>
  <si>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</si>
  <si>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</si>
  <si>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</si>
  <si>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</si>
  <si>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</si>
  <si>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</si>
  <si>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</si>
  <si>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</si>
  <si>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</si>
  <si>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</si>
  <si>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</si>
  <si>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</si>
  <si>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</si>
  <si>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</si>
  <si>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</si>
  <si>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</si>
  <si>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</si>
  <si>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</si>
  <si>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</si>
  <si>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</si>
  <si>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</si>
  <si>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</si>
  <si>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</si>
  <si>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</si>
  <si>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</si>
  <si>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</si>
  <si>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</si>
  <si>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</si>
  <si>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</si>
  <si>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</si>
  <si>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</si>
  <si>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</si>
  <si>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</si>
  <si>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</si>
  <si>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</si>
  <si>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</si>
  <si>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</si>
  <si>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</si>
  <si>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</si>
  <si>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</si>
  <si>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</si>
  <si>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</si>
  <si>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</si>
  <si>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</si>
  <si>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</si>
  <si>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</si>
  <si>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</si>
  <si>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</si>
  <si>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</si>
  <si>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</si>
  <si>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</si>
  <si>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</si>
  <si>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</si>
  <si>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</si>
  <si>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</si>
  <si>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</si>
  <si>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</si>
  <si>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</si>
  <si>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</si>
  <si>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</si>
  <si>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</si>
  <si>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</si>
  <si>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</si>
  <si>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</si>
  <si>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</si>
  <si>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</si>
  <si>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</si>
  <si>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</si>
  <si>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</si>
  <si>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</si>
  <si>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</si>
  <si>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</si>
  <si>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</si>
  <si>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</si>
  <si>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</si>
  <si>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</si>
  <si>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</si>
  <si>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</si>
  <si>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</si>
  <si>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</si>
  <si>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</si>
  <si>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</si>
  <si>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</si>
  <si>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</si>
  <si>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</si>
  <si>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</si>
  <si>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</si>
  <si>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</si>
  <si>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</si>
  <si>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</si>
  <si>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</si>
  <si>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</si>
  <si>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</si>
  <si>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</si>
  <si>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</si>
  <si>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</si>
  <si>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</si>
  <si>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</si>
  <si>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</si>
  <si>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</si>
  <si>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</si>
  <si>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</si>
  <si>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</si>
  <si>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</si>
  <si>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</si>
  <si>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</si>
  <si>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</si>
  <si>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</si>
  <si>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</si>
  <si>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</si>
  <si>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</si>
  <si>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</si>
  <si>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</si>
  <si>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</si>
  <si>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</si>
  <si>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</si>
  <si>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</si>
  <si>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</si>
  <si>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</si>
  <si>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</si>
  <si>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</si>
  <si>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</si>
  <si>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</si>
  <si>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</si>
  <si>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</si>
  <si>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</si>
  <si>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</si>
  <si>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</si>
  <si>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</si>
  <si>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</si>
  <si>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</si>
  <si>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</si>
  <si>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</si>
  <si>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</si>
  <si>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</si>
  <si>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</si>
  <si>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</si>
  <si>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</si>
  <si>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</si>
  <si>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</si>
  <si>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</si>
  <si>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</si>
  <si>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</si>
  <si>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</si>
  <si>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</si>
  <si>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</si>
  <si>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</si>
  <si>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</si>
  <si>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</si>
  <si>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</si>
  <si>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</si>
  <si>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</si>
  <si>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</si>
  <si>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</si>
  <si>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</si>
  <si>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</si>
  <si>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</si>
  <si>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</si>
  <si>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</si>
  <si>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</si>
  <si>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</si>
  <si>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</si>
  <si>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</si>
  <si>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</si>
  <si>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</si>
  <si>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</si>
  <si>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</si>
  <si>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</si>
  <si>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</si>
  <si>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</si>
  <si>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</si>
  <si>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</si>
  <si>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</si>
  <si>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</si>
  <si>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</si>
  <si>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</si>
  <si>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</si>
  <si>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</si>
  <si>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</si>
  <si>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</si>
  <si>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</si>
  <si>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</si>
  <si>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</si>
  <si>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</si>
  <si>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</si>
  <si>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</si>
  <si>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</si>
  <si>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</si>
  <si>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</si>
  <si>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</si>
  <si>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</si>
  <si>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</si>
  <si>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</si>
  <si>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</si>
  <si>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</si>
  <si>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</si>
  <si>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</si>
  <si>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</si>
  <si>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</si>
  <si>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</si>
  <si>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</si>
  <si>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</si>
  <si>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</si>
  <si>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</si>
  <si>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</si>
  <si>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</si>
  <si>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</si>
  <si>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</si>
  <si>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</si>
  <si>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</si>
  <si>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</si>
  <si>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</si>
  <si>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</si>
  <si>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</si>
  <si>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</si>
  <si>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</si>
  <si>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</si>
  <si>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</si>
  <si>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</si>
  <si>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</si>
  <si>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</si>
  <si>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</si>
  <si>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</si>
  <si>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</si>
  <si>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</si>
  <si>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</si>
  <si>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</si>
  <si>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</si>
  <si>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</si>
  <si>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</si>
  <si>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</si>
  <si>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</si>
  <si>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</si>
  <si>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</si>
  <si>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</si>
  <si>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</si>
  <si>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</si>
  <si>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</si>
  <si>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</si>
  <si>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</si>
  <si>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</si>
  <si>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</si>
  <si>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</si>
  <si>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</si>
  <si>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</si>
  <si>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</si>
  <si>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</si>
  <si>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</si>
  <si>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</si>
  <si>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</si>
  <si>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</si>
  <si>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</si>
  <si>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</si>
  <si>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</si>
  <si>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</si>
  <si>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</si>
  <si>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</si>
  <si>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</si>
  <si>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</si>
  <si>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</si>
  <si>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</si>
  <si>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</si>
  <si>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</si>
  <si>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</si>
  <si>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</si>
  <si>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</si>
  <si>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</si>
  <si>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</si>
  <si>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</si>
  <si>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</si>
  <si>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</si>
  <si>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</si>
  <si>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</si>
  <si>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</si>
  <si>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</si>
  <si>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</si>
  <si>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</si>
  <si>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</si>
  <si>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</si>
  <si>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</si>
  <si>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</si>
  <si>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</si>
  <si>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</si>
  <si>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</si>
  <si>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</si>
  <si>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</si>
  <si>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</si>
  <si>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</si>
  <si>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</si>
  <si>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</si>
  <si>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</si>
  <si>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</si>
  <si>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</si>
  <si>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</si>
  <si>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</si>
  <si>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</si>
  <si>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</si>
  <si>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</si>
  <si>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</si>
  <si>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</si>
  <si>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</si>
  <si>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</si>
  <si>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</si>
  <si>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</si>
  <si>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</si>
  <si>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</si>
  <si>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</si>
  <si>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</si>
  <si>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</si>
  <si>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</si>
  <si>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</si>
  <si>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</si>
  <si>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</si>
  <si>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</si>
  <si>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</si>
  <si>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</si>
  <si>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</si>
  <si>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</si>
  <si>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</si>
  <si>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</si>
  <si>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</si>
  <si>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</si>
  <si>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</si>
  <si>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</si>
  <si>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</si>
  <si>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</si>
  <si>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</si>
  <si>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</si>
  <si>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</si>
  <si>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</si>
  <si>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</si>
  <si>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</si>
  <si>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</si>
  <si>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</si>
  <si>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</si>
  <si>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</si>
  <si>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</si>
  <si>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</si>
  <si>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</si>
  <si>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</si>
  <si>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</si>
  <si>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</si>
  <si>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</si>
  <si>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</si>
  <si>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</si>
  <si>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</si>
  <si>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</si>
  <si>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</si>
  <si>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</si>
  <si>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</si>
  <si>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</si>
  <si>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</si>
  <si>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</si>
  <si>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</si>
  <si>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</si>
  <si>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</si>
  <si>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</si>
  <si>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</si>
  <si>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</si>
  <si>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</si>
  <si>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</si>
  <si>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</si>
  <si>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</si>
  <si>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</si>
  <si>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</si>
  <si>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</si>
  <si>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</si>
  <si>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</si>
  <si>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</si>
  <si>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</si>
  <si>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</si>
  <si>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</si>
  <si>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</si>
  <si>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</si>
  <si>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</si>
  <si>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</si>
  <si>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</si>
  <si>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</si>
  <si>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</si>
  <si>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</si>
  <si>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</si>
  <si>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</si>
  <si>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</si>
  <si>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</si>
  <si>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</si>
  <si>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</si>
  <si>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</si>
  <si>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</si>
  <si>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</si>
  <si>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</si>
  <si>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</si>
  <si>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</si>
  <si>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</si>
  <si>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</si>
  <si>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</si>
  <si>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</si>
  <si>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</si>
  <si>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</si>
  <si>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</si>
  <si>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</si>
  <si>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</si>
  <si>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</si>
  <si>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</si>
  <si>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</si>
  <si>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</si>
  <si>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</si>
  <si>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</si>
  <si>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</si>
  <si>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</si>
  <si>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</si>
  <si>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</si>
  <si>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</si>
  <si>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</si>
  <si>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</si>
  <si>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</si>
  <si>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</si>
  <si>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</si>
  <si>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</si>
  <si>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</si>
  <si>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</si>
  <si>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</si>
  <si>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</si>
  <si>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</si>
  <si>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</si>
  <si>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</si>
  <si>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</si>
  <si>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</si>
  <si>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</si>
  <si>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</si>
  <si>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</si>
  <si>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</si>
  <si>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</si>
  <si>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</si>
  <si>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</si>
  <si>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</si>
  <si>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</si>
  <si>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</si>
  <si>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</si>
  <si>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</si>
  <si>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</si>
  <si>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</si>
  <si>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</si>
  <si>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</si>
  <si>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</si>
  <si>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</si>
  <si>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</si>
  <si>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</si>
  <si>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</si>
  <si>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</si>
  <si>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</si>
  <si>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</si>
  <si>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</si>
  <si>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</si>
  <si>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</si>
  <si>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</si>
  <si>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</si>
  <si>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</si>
  <si>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</si>
  <si>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</si>
  <si>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</si>
  <si>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</si>
  <si>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</si>
  <si>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</si>
  <si>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</si>
  <si>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</si>
  <si>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</si>
  <si>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</si>
  <si>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</si>
  <si>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</si>
  <si>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</si>
  <si>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</si>
  <si>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</si>
  <si>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</si>
  <si>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</si>
  <si>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</si>
  <si>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</si>
  <si>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</si>
  <si>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</si>
  <si>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</si>
  <si>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</si>
  <si>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</si>
  <si>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</si>
  <si>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</si>
  <si>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</si>
  <si>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</si>
  <si>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</si>
  <si>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</si>
  <si>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</si>
  <si>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</si>
  <si>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</si>
  <si>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</si>
  <si>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</si>
  <si>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</si>
  <si>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</si>
  <si>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</si>
  <si>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</si>
  <si>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</si>
  <si>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</si>
  <si>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</si>
  <si>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</si>
  <si>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</si>
  <si>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</si>
  <si>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</si>
  <si>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</si>
  <si>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</si>
  <si>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</si>
  <si>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</si>
  <si>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</si>
  <si>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</si>
  <si>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</si>
  <si>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</si>
  <si>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</si>
  <si>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</si>
  <si>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</si>
  <si>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</si>
  <si>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</si>
  <si>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</si>
  <si>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</si>
  <si>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</si>
  <si>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</si>
  <si>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</si>
  <si>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</si>
  <si>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</si>
  <si>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</si>
  <si>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</si>
  <si>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</si>
  <si>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</si>
  <si>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</si>
  <si>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</si>
  <si>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</si>
  <si>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</si>
  <si>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</si>
  <si>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</si>
  <si>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</si>
  <si>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</si>
  <si>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</si>
  <si>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</si>
  <si>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</si>
  <si>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</si>
  <si>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</si>
  <si>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</si>
  <si>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</si>
  <si>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</si>
  <si>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</si>
  <si>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</si>
  <si>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</si>
  <si>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</si>
  <si>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</si>
  <si>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</si>
  <si>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</si>
  <si>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</si>
  <si>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</si>
  <si>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</si>
  <si>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</si>
  <si>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</si>
  <si>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</si>
  <si>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</si>
  <si>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</si>
  <si>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</si>
  <si>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</si>
  <si>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</si>
  <si>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</si>
  <si>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</si>
  <si>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</si>
  <si>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</si>
  <si>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</si>
  <si>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</si>
  <si>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</si>
  <si>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</si>
  <si>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</si>
  <si>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</si>
  <si>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</si>
  <si>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</si>
  <si>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</si>
  <si>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</si>
  <si>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</si>
  <si>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</si>
  <si>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</si>
  <si>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</si>
  <si>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</si>
  <si>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</si>
  <si>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</si>
  <si>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</si>
  <si>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</si>
  <si>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</si>
  <si>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</si>
  <si>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</si>
  <si>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</si>
  <si>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</si>
  <si>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</si>
  <si>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</si>
  <si>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</si>
  <si>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</si>
  <si>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</si>
  <si>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</si>
  <si>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</si>
  <si>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</si>
  <si>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</si>
  <si>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</si>
  <si>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</si>
  <si>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</si>
  <si>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</si>
  <si>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</si>
  <si>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</si>
  <si>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</si>
  <si>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</si>
  <si>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</si>
  <si>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</si>
  <si>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</si>
  <si>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</si>
  <si>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</si>
  <si>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</si>
  <si>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</si>
  <si>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</si>
  <si>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</si>
  <si>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</si>
  <si>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</si>
  <si>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</si>
  <si>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</si>
  <si>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</si>
  <si>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</si>
  <si>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</si>
  <si>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</si>
  <si>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</si>
  <si>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</si>
  <si>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</si>
  <si>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</si>
  <si>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</si>
  <si>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</si>
  <si>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</si>
  <si>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</si>
  <si>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</si>
  <si>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</si>
  <si>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</si>
  <si>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</si>
  <si>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</si>
  <si>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</si>
  <si>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</si>
  <si>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</si>
  <si>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</si>
  <si>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</si>
  <si>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</si>
  <si>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</si>
  <si>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</si>
  <si>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</si>
  <si>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</si>
  <si>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</si>
  <si>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</si>
  <si>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</si>
  <si>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</si>
  <si>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</si>
  <si>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</si>
  <si>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</si>
  <si>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</si>
  <si>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</si>
  <si>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</si>
  <si>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</si>
  <si>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</si>
  <si>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</si>
  <si>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</si>
  <si>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</si>
  <si>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</si>
  <si>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</si>
  <si>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</si>
  <si>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</si>
  <si>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</si>
  <si>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</si>
  <si>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</si>
  <si>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</si>
  <si>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</si>
  <si>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</si>
  <si>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</si>
  <si>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</si>
  <si>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</si>
  <si>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</si>
  <si>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</si>
  <si>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</si>
  <si>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</si>
  <si>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</si>
  <si>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</si>
  <si>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</si>
  <si>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</si>
  <si>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</si>
  <si>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</si>
  <si>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</si>
  <si>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</si>
  <si>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</si>
  <si>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</si>
  <si>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</si>
  <si>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</si>
  <si>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</si>
  <si>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</si>
  <si>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</si>
  <si>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</si>
  <si>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</si>
  <si>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</si>
  <si>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</si>
  <si>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</si>
  <si>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</si>
  <si>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</si>
  <si>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</si>
  <si>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</si>
  <si>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</si>
  <si>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</si>
  <si>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</si>
  <si>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</si>
  <si>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</si>
  <si>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</si>
  <si>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</si>
  <si>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</si>
  <si>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</si>
  <si>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</si>
  <si>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</si>
  <si>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</si>
  <si>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</si>
  <si>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</si>
  <si>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</si>
  <si>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</si>
  <si>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</si>
  <si>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</si>
  <si>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</si>
  <si>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</si>
  <si>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</si>
  <si>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</si>
  <si>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</si>
  <si>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</si>
  <si>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</si>
  <si>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</si>
  <si>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</si>
  <si>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</si>
  <si>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</si>
  <si>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</si>
  <si>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</si>
  <si>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</si>
  <si>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</si>
  <si>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</si>
  <si>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</si>
  <si>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</si>
  <si>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</si>
  <si>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</si>
  <si>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</si>
  <si>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</si>
  <si>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</si>
  <si>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</si>
  <si>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</si>
  <si>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</si>
  <si>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</si>
  <si>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</si>
  <si>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</si>
  <si>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</si>
  <si>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</si>
  <si>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</si>
  <si>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</si>
  <si>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</si>
  <si>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</si>
  <si>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</si>
  <si>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</si>
  <si>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</si>
  <si>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</si>
  <si>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</si>
  <si>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</si>
  <si>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</si>
  <si>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</si>
  <si>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</si>
  <si>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</si>
  <si>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</si>
  <si>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</si>
  <si>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</si>
  <si>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</si>
  <si>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</si>
  <si>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</si>
  <si>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</si>
  <si>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</si>
  <si>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</si>
  <si>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</si>
  <si>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</si>
  <si>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</si>
  <si>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</si>
  <si>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</si>
  <si>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</si>
  <si>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</si>
  <si>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</si>
  <si>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</si>
  <si>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</si>
  <si>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</si>
  <si>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</si>
  <si>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</si>
  <si>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</si>
  <si>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</si>
  <si>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</si>
  <si>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</si>
  <si>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</si>
  <si>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</si>
  <si>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</si>
  <si>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</si>
  <si>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</si>
  <si>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</si>
  <si>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</si>
  <si>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</si>
  <si>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</si>
  <si>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</si>
  <si>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</si>
  <si>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</si>
  <si>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</si>
  <si>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</si>
  <si>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</si>
  <si>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</si>
  <si>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</si>
  <si>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</si>
  <si>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</si>
  <si>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</si>
  <si>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</si>
  <si>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</si>
  <si>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</si>
  <si>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</si>
  <si>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</si>
  <si>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</si>
  <si>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</si>
  <si>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</si>
  <si>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</si>
  <si>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</si>
  <si>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</si>
  <si>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</si>
  <si>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</si>
  <si>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</si>
  <si>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</si>
  <si>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</si>
  <si>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</si>
  <si>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</si>
  <si>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</si>
  <si>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</si>
  <si>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</si>
  <si>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</si>
  <si>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</si>
  <si>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</si>
  <si>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</si>
  <si>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</si>
  <si>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</si>
  <si>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</si>
  <si>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</si>
  <si>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</si>
  <si>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</si>
  <si>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</si>
  <si>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</si>
  <si>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</si>
  <si>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</si>
  <si>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</si>
  <si>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</si>
  <si>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</si>
  <si>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</si>
  <si>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</si>
  <si>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</si>
  <si>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</si>
  <si>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</si>
  <si>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</si>
  <si>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</si>
  <si>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</si>
  <si>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</si>
  <si>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</si>
  <si>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</si>
  <si>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</si>
  <si>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</si>
  <si>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</si>
  <si>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</si>
  <si>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</si>
  <si>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</si>
  <si>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</si>
  <si>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</si>
  <si>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</si>
  <si>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</si>
  <si>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</si>
  <si>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</si>
  <si>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</si>
  <si>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</si>
  <si>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</si>
  <si>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</si>
  <si>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</si>
  <si>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</si>
  <si>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</si>
  <si>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</si>
  <si>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</si>
  <si>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</si>
  <si>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</si>
  <si>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</si>
  <si>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</si>
  <si>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</si>
  <si>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</si>
  <si>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</si>
  <si>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</si>
  <si>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</si>
  <si>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</si>
  <si>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</si>
  <si>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</si>
  <si>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</si>
  <si>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</si>
  <si>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</si>
  <si>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</si>
  <si>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</si>
  <si>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</si>
  <si>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</si>
  <si>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</si>
  <si>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</si>
  <si>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</si>
  <si>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</si>
  <si>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</si>
  <si>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</si>
  <si>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</si>
  <si>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</si>
  <si>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</si>
  <si>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</si>
  <si>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</si>
  <si>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</si>
  <si>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</si>
  <si>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</si>
  <si>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</si>
  <si>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</si>
  <si>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</si>
  <si>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</si>
  <si>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</si>
  <si>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</si>
  <si>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</si>
  <si>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</si>
  <si>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</si>
  <si>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</si>
  <si>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</si>
  <si>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</si>
  <si>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</si>
  <si>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</si>
  <si>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</si>
  <si>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</si>
  <si>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</si>
  <si>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</si>
  <si>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</si>
  <si>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</si>
  <si>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</si>
  <si>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</si>
  <si>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</si>
  <si>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</si>
  <si>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</si>
  <si>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</si>
  <si>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</si>
  <si>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</si>
  <si>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</si>
  <si>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</si>
  <si>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</si>
  <si>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</si>
  <si>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</si>
  <si>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</si>
  <si>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</si>
  <si>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</si>
  <si>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</si>
  <si>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</si>
  <si>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</si>
  <si>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</si>
  <si>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</si>
  <si>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</si>
  <si>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</si>
  <si>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</si>
  <si>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</si>
  <si>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</si>
  <si>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</si>
  <si>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</si>
  <si>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</si>
  <si>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</si>
  <si>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</si>
  <si>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</si>
  <si>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</si>
  <si>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</si>
  <si>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</si>
  <si>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</si>
  <si>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</si>
  <si>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</si>
  <si>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</si>
  <si>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</si>
  <si>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</si>
  <si>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</si>
  <si>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</si>
  <si>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</si>
  <si>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</si>
  <si>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</si>
  <si>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</si>
  <si>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</si>
  <si>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</si>
  <si>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</si>
  <si>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</si>
  <si>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</si>
  <si>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</si>
  <si>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</si>
  <si>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</si>
  <si>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</si>
  <si>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</si>
  <si>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</si>
  <si>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</si>
  <si>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</si>
  <si>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</si>
  <si>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</si>
  <si>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</si>
  <si>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</si>
  <si>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</si>
  <si>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</si>
  <si>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</si>
  <si>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</si>
  <si>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</si>
  <si>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</si>
  <si>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</si>
  <si>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</si>
  <si>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</si>
  <si>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</si>
  <si>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</si>
  <si>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</si>
  <si>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</si>
  <si>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</si>
  <si>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</si>
  <si>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</si>
  <si>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</si>
  <si>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</si>
  <si>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</si>
  <si>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</si>
  <si>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</si>
  <si>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</si>
  <si>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</si>
  <si>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</si>
  <si>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</si>
  <si>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</si>
  <si>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</si>
  <si>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</si>
  <si>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</si>
  <si>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</si>
  <si>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</si>
  <si>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</si>
  <si>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</si>
  <si>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</si>
  <si>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</si>
  <si>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</si>
  <si>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</si>
  <si>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</si>
  <si>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</si>
  <si>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</si>
  <si>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</si>
  <si>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</si>
  <si>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</si>
  <si>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</si>
  <si>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</si>
  <si>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</si>
  <si>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</si>
  <si>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</si>
  <si>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</si>
  <si>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</si>
  <si>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</si>
  <si>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</si>
  <si>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</si>
  <si>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</si>
  <si>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</si>
  <si>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</si>
  <si>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</si>
  <si>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</si>
  <si>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</si>
  <si>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</si>
  <si>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</si>
  <si>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</si>
  <si>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</si>
  <si>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</si>
  <si>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</si>
  <si>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</si>
  <si>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</si>
  <si>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</si>
  <si>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</si>
  <si>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</si>
  <si>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</si>
  <si>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</si>
  <si>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</si>
  <si>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</si>
  <si>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</si>
  <si>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</si>
  <si>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</si>
  <si>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</si>
  <si>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</si>
  <si>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</si>
  <si>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</si>
  <si>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</si>
  <si>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</si>
  <si>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</si>
  <si>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</si>
  <si>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</si>
  <si>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</si>
  <si>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</si>
  <si>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</si>
  <si>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</si>
  <si>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</si>
  <si>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</si>
  <si>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</si>
  <si>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</si>
  <si>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</si>
  <si>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</si>
  <si>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</si>
  <si>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</si>
  <si>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</si>
  <si>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</si>
  <si>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</si>
  <si>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</si>
  <si>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</si>
  <si>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</si>
  <si>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</si>
  <si>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</si>
  <si>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</si>
  <si>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</si>
  <si>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</si>
  <si>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</si>
  <si>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</si>
  <si>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</si>
  <si>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</si>
  <si>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</si>
  <si>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</si>
  <si>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</si>
  <si>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</si>
  <si>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</si>
  <si>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</si>
  <si>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</si>
  <si>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</si>
  <si>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</si>
  <si>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</si>
  <si>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</si>
  <si>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</si>
  <si>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</si>
  <si>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</si>
  <si>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</si>
  <si>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</si>
  <si>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</si>
  <si>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</si>
  <si>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</si>
  <si>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</si>
  <si>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</si>
  <si>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</si>
  <si>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</si>
  <si>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</si>
  <si>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</si>
  <si>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</si>
  <si>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</si>
  <si>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</si>
  <si>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</si>
  <si>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</si>
  <si>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</si>
  <si>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</si>
  <si>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</si>
  <si>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</si>
  <si>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</si>
  <si>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</si>
  <si>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</si>
  <si>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</si>
  <si>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</si>
  <si>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</si>
  <si>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</si>
  <si>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</si>
  <si>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</si>
  <si>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</si>
  <si>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</si>
  <si>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</si>
  <si>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</si>
  <si>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</si>
  <si>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</si>
  <si>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</si>
  <si>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</si>
  <si>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</si>
  <si>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</si>
  <si>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</si>
  <si>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</si>
  <si>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</si>
  <si>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</si>
  <si>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</si>
  <si>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</si>
  <si>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</si>
  <si>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</si>
  <si>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</si>
  <si>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</si>
  <si>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</si>
  <si>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</si>
  <si>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</si>
  <si>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</si>
  <si>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</si>
  <si>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</si>
  <si>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</si>
  <si>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</si>
  <si>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</si>
  <si>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</si>
  <si>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</si>
  <si>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</si>
  <si>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</si>
  <si>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</si>
  <si>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</si>
  <si>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</si>
  <si>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</si>
  <si>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</si>
  <si>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</si>
  <si>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</si>
  <si>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</si>
  <si>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</si>
  <si>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</si>
  <si>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</si>
  <si>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</si>
  <si>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</si>
  <si>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</si>
  <si>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</si>
  <si>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</si>
  <si>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</si>
  <si>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</si>
  <si>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</si>
  <si>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</si>
  <si>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</si>
  <si>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</si>
  <si>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</si>
  <si>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</si>
  <si>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</si>
  <si>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</si>
  <si>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</si>
  <si>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</si>
  <si>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</si>
  <si>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</si>
  <si>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</si>
  <si>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</si>
  <si>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</si>
  <si>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</si>
  <si>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</si>
  <si>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</si>
  <si>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</si>
  <si>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</si>
  <si>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</si>
  <si>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</si>
  <si>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</si>
  <si>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</si>
  <si>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</si>
  <si>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</si>
  <si>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</si>
  <si>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</si>
  <si>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</si>
  <si>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</si>
  <si>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</si>
  <si>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</si>
  <si>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</si>
  <si>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</si>
  <si>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</si>
  <si>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</si>
  <si>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</si>
  <si>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</si>
  <si>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</si>
  <si>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</si>
  <si>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</si>
  <si>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</si>
  <si>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</si>
  <si>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</si>
  <si>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</si>
  <si>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</si>
  <si>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</si>
  <si>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</si>
  <si>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</si>
  <si>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</si>
  <si>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</si>
  <si>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</si>
  <si>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</si>
  <si>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</si>
  <si>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</si>
  <si>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</si>
  <si>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</si>
  <si>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</si>
  <si>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</si>
  <si>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</si>
  <si>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</si>
  <si>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</si>
  <si>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</si>
  <si>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</si>
  <si>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</si>
  <si>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</si>
  <si>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</si>
  <si>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</si>
  <si>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</si>
  <si>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</si>
  <si>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</si>
  <si>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</si>
  <si>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</si>
  <si>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</si>
  <si>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</si>
  <si>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</si>
  <si>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</si>
  <si>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</si>
  <si>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</si>
  <si>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</si>
  <si>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</si>
  <si>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</si>
  <si>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</si>
  <si>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</si>
  <si>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</si>
  <si>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</si>
  <si>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</si>
  <si>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</si>
  <si>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</si>
  <si>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</si>
  <si>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</si>
  <si>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</si>
  <si>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</si>
  <si>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</si>
  <si>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</si>
  <si>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</si>
  <si>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</si>
  <si>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</si>
  <si>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</si>
  <si>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</si>
  <si>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</si>
  <si>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</si>
  <si>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</si>
  <si>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</si>
  <si>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</si>
  <si>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</si>
  <si>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</si>
  <si>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</si>
  <si>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</si>
  <si>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</si>
  <si>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</si>
  <si>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</si>
  <si>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</si>
  <si>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</si>
  <si>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</si>
  <si>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</si>
  <si>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</si>
  <si>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</si>
  <si>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</si>
  <si>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</si>
  <si>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</si>
  <si>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</si>
  <si>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</si>
  <si>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</si>
  <si>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</si>
  <si>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</si>
  <si>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</si>
  <si>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</si>
  <si>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</si>
  <si>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</si>
  <si>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</si>
  <si>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</si>
  <si>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</si>
  <si>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</si>
  <si>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</si>
  <si>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</si>
  <si>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</si>
  <si>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</si>
  <si>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</si>
  <si>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</si>
  <si>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</si>
  <si>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</si>
  <si>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</si>
  <si>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</si>
  <si>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</si>
  <si>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</si>
  <si>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</si>
  <si>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</si>
  <si>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</si>
  <si>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</si>
  <si>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</si>
  <si>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</si>
  <si>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</si>
  <si>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</si>
  <si>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</si>
  <si>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</si>
  <si>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</si>
  <si>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</si>
  <si>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</si>
  <si>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</si>
  <si>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</si>
  <si>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</si>
  <si>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</si>
  <si>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</si>
  <si>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</si>
  <si>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</si>
  <si>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</si>
  <si>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</si>
  <si>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</si>
  <si>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</si>
  <si>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</si>
  <si>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</si>
  <si>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</si>
  <si>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</si>
  <si>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</si>
  <si>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</si>
  <si>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</si>
  <si>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</si>
  <si>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</si>
  <si>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</si>
  <si>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</si>
  <si>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</si>
  <si>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</si>
  <si>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</si>
  <si>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</si>
  <si>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</si>
  <si>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</si>
  <si>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</si>
  <si>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</si>
  <si>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</si>
  <si>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</si>
  <si>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</si>
  <si>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</si>
  <si>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</si>
  <si>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</si>
  <si>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</si>
  <si>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</si>
  <si>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</si>
  <si>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</si>
  <si>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</si>
  <si>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</si>
  <si>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</si>
  <si>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</si>
  <si>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</si>
  <si>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</si>
  <si>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</si>
  <si>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</si>
  <si>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</si>
  <si>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</si>
  <si>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</si>
  <si>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</si>
  <si>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</si>
  <si>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</si>
  <si>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</si>
  <si>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</si>
  <si>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</si>
  <si>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</si>
  <si>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</si>
  <si>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</si>
  <si>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</si>
  <si>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</si>
  <si>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</si>
  <si>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</si>
  <si>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</si>
  <si>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</si>
  <si>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</si>
  <si>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</si>
  <si>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</si>
  <si>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</si>
  <si>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</si>
  <si>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</si>
  <si>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</si>
  <si>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</si>
  <si>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</si>
  <si>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</si>
  <si>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</si>
  <si>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</si>
  <si>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</si>
  <si>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</si>
  <si>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</si>
  <si>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</si>
  <si>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</si>
  <si>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</si>
  <si>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</si>
  <si>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</si>
  <si>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</si>
  <si>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</si>
  <si>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</si>
  <si>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</si>
  <si>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</si>
  <si>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</si>
  <si>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</si>
  <si>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</si>
  <si>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</si>
  <si>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</si>
  <si>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</si>
  <si>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</si>
  <si>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</si>
  <si>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</si>
  <si>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</si>
  <si>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</si>
  <si>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</si>
  <si>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</si>
  <si>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</si>
  <si>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</si>
  <si>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</si>
  <si>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</si>
  <si>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</si>
  <si>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</si>
  <si>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</si>
  <si>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</si>
  <si>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</si>
  <si>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</si>
  <si>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</si>
  <si>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</si>
  <si>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</si>
  <si>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</si>
  <si>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</si>
  <si>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</si>
  <si>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</si>
  <si>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</si>
  <si>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</si>
  <si>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</si>
  <si>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</si>
  <si>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</si>
  <si>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</si>
  <si>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</si>
  <si>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</si>
  <si>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</si>
  <si>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</si>
  <si>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</si>
  <si>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</si>
  <si>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</si>
  <si>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</si>
  <si>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</si>
  <si>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</si>
  <si>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</si>
  <si>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</si>
  <si>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</si>
  <si>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</si>
  <si>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</si>
  <si>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</si>
  <si>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</si>
  <si>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</si>
  <si>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</si>
  <si>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</si>
  <si>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</si>
  <si>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</si>
  <si>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</si>
  <si>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</si>
  <si>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</si>
  <si>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</si>
  <si>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</si>
  <si>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</si>
  <si>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</si>
  <si>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</si>
  <si>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</si>
  <si>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</si>
  <si>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</si>
  <si>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</si>
  <si>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</si>
  <si>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</si>
  <si>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</si>
  <si>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</si>
  <si>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</si>
  <si>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</si>
  <si>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</si>
  <si>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</si>
  <si>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</si>
  <si>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</si>
  <si>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</si>
  <si>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</si>
  <si>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</si>
  <si>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</si>
  <si>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</si>
  <si>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</si>
  <si>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</si>
  <si>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</si>
  <si>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</si>
  <si>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</si>
  <si>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</si>
  <si>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</si>
  <si>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</si>
  <si>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</si>
  <si>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</si>
  <si>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</si>
  <si>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</si>
  <si>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</si>
  <si>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</si>
  <si>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</si>
  <si>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</si>
  <si>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</si>
  <si>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</si>
  <si>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</si>
  <si>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</si>
  <si>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</si>
  <si>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</si>
  <si>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</si>
  <si>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</si>
  <si>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</si>
  <si>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</si>
  <si>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</si>
  <si>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</si>
  <si>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</si>
  <si>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</si>
  <si>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</si>
  <si>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</si>
  <si>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</si>
  <si>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</si>
  <si>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</si>
  <si>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</si>
  <si>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</si>
  <si>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</si>
  <si>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</si>
  <si>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</si>
  <si>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</si>
  <si>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</si>
  <si>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</si>
  <si>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</si>
  <si>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</si>
  <si>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</si>
  <si>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</si>
  <si>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</si>
  <si>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</si>
  <si>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</si>
  <si>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</si>
  <si>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</si>
  <si>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</si>
  <si>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</si>
  <si>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</si>
  <si>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</si>
  <si>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</si>
  <si>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</si>
  <si>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</si>
  <si>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</si>
  <si>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</si>
  <si>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</si>
  <si>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</si>
  <si>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</si>
  <si>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</si>
  <si>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</si>
  <si>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</si>
  <si>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</si>
  <si>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</si>
  <si>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</si>
  <si>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</si>
  <si>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</si>
  <si>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</si>
  <si>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</si>
  <si>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</si>
  <si>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</si>
  <si>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</si>
  <si>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</si>
  <si>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</si>
  <si>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</si>
  <si>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</si>
  <si>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</si>
  <si>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</si>
  <si>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</si>
  <si>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</si>
  <si>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</si>
  <si>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</si>
  <si>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</si>
  <si>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</si>
  <si>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</si>
  <si>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</si>
  <si>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</si>
  <si>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</si>
  <si>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</si>
  <si>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</si>
  <si>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</si>
  <si>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</si>
  <si>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</si>
  <si>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</si>
  <si>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</si>
  <si>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</si>
  <si>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</si>
  <si>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</si>
  <si>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</si>
  <si>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</si>
  <si>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</si>
  <si>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</si>
  <si>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</si>
  <si>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</si>
  <si>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</si>
  <si>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</si>
  <si>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</si>
  <si>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</si>
  <si>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</si>
  <si>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</si>
  <si>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</si>
  <si>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</si>
  <si>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</si>
  <si>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</si>
  <si>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</si>
  <si>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</si>
  <si>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</si>
  <si>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</si>
  <si>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</si>
  <si>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</si>
  <si>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</si>
  <si>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</si>
  <si>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</si>
  <si>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</si>
  <si>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</si>
  <si>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</si>
  <si>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</si>
  <si>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</si>
  <si>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</si>
  <si>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</si>
  <si>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</si>
  <si>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</si>
  <si>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</si>
  <si>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</si>
  <si>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</si>
  <si>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</si>
  <si>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</si>
  <si>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</si>
  <si>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</si>
  <si>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</si>
  <si>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</si>
  <si>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</si>
  <si>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</si>
  <si>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</si>
  <si>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</si>
  <si>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</si>
  <si>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</si>
  <si>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</si>
  <si>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</si>
  <si>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</si>
  <si>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</si>
  <si>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</si>
  <si>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</si>
  <si>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</si>
  <si>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</si>
  <si>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</si>
  <si>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</si>
  <si>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</si>
  <si>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</si>
  <si>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</si>
  <si>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</si>
  <si>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</si>
  <si>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</si>
  <si>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</si>
  <si>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</si>
  <si>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</si>
  <si>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</si>
  <si>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</si>
  <si>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</si>
  <si>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</si>
  <si>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</si>
  <si>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</si>
  <si>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</si>
  <si>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</si>
  <si>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</si>
  <si>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</si>
  <si>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</si>
  <si>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</si>
  <si>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</si>
  <si>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</si>
  <si>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</si>
  <si>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</si>
  <si>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</si>
  <si>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</si>
  <si>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</si>
  <si>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</si>
  <si>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</si>
  <si>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</si>
  <si>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</si>
  <si>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</si>
  <si>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</si>
  <si>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</si>
  <si>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</si>
  <si>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</si>
  <si>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</si>
  <si>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</si>
  <si>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</si>
  <si>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</si>
  <si>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</si>
  <si>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</si>
  <si>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</si>
  <si>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</si>
  <si>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</si>
  <si>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</si>
  <si>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</si>
  <si>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</si>
  <si>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</si>
  <si>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</si>
  <si>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</si>
  <si>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</si>
  <si>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</si>
  <si>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</si>
  <si>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</si>
  <si>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</si>
  <si>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</si>
  <si>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</si>
  <si>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</si>
  <si>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</si>
  <si>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</si>
  <si>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</si>
  <si>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</si>
  <si>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</si>
  <si>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</si>
  <si>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</si>
  <si>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</si>
  <si>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</si>
  <si>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</si>
  <si>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</si>
  <si>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</si>
  <si>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</si>
  <si>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</si>
  <si>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</si>
  <si>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</si>
  <si>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</si>
  <si>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</si>
  <si>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</si>
  <si>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</si>
  <si>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</si>
  <si>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</si>
  <si>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</si>
  <si>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</si>
  <si>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</si>
  <si>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</si>
  <si>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</si>
  <si>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</si>
  <si>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</si>
  <si>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</si>
  <si>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</si>
  <si>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</si>
  <si>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</si>
  <si>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</si>
  <si>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</si>
  <si>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</si>
  <si>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</si>
  <si>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</si>
  <si>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</si>
  <si>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</si>
  <si>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</si>
  <si>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</si>
  <si>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</si>
  <si>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</si>
  <si>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</si>
  <si>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</si>
  <si>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</si>
  <si>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</si>
  <si>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</si>
  <si>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</si>
  <si>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</si>
  <si>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</si>
  <si>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</si>
  <si>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</si>
  <si>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</si>
  <si>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</si>
  <si>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</si>
  <si>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</si>
  <si>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</si>
  <si>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</si>
  <si>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</si>
  <si>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</si>
  <si>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</si>
  <si>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</si>
  <si>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</si>
  <si>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</si>
  <si>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</si>
  <si>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</si>
  <si>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</si>
  <si>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</si>
  <si>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</si>
  <si>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</si>
  <si>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</si>
  <si>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</si>
  <si>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</si>
  <si>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</si>
  <si>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</si>
  <si>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</si>
  <si>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</si>
  <si>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</si>
  <si>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</si>
  <si>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</si>
  <si>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</si>
  <si>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</si>
  <si>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</si>
  <si>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</si>
  <si>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</si>
  <si>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</si>
  <si>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</si>
  <si>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</si>
  <si>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</si>
  <si>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</si>
  <si>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</si>
  <si>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</si>
  <si>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</si>
  <si>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</si>
  <si>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</si>
  <si>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</si>
  <si>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</si>
  <si>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</si>
  <si>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</si>
  <si>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</si>
  <si>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</si>
  <si>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</si>
  <si>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</si>
  <si>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</si>
  <si>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</si>
  <si>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</si>
  <si>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</si>
  <si>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</si>
  <si>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</si>
  <si>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</si>
  <si>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</si>
  <si>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</si>
  <si>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</si>
  <si>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</si>
  <si>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</si>
  <si>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</si>
  <si>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</si>
  <si>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</si>
  <si>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</si>
  <si>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</si>
  <si>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</si>
  <si>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</si>
  <si>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</si>
  <si>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</si>
  <si>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</si>
  <si>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</si>
  <si>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</si>
  <si>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</si>
  <si>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</si>
  <si>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</si>
  <si>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</si>
  <si>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</si>
  <si>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</si>
  <si>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</si>
  <si>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</si>
  <si>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</si>
  <si>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</si>
  <si>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</si>
  <si>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</si>
  <si>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</si>
  <si>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</si>
  <si>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</si>
  <si>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</si>
  <si>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</si>
  <si>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</si>
  <si>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</si>
  <si>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</si>
  <si>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</si>
  <si>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</si>
  <si>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</si>
  <si>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</si>
  <si>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</si>
  <si>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</si>
  <si>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</si>
  <si>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</si>
  <si>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</si>
  <si>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</si>
  <si>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</si>
  <si>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</si>
  <si>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</si>
  <si>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</si>
  <si>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</si>
  <si>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</si>
  <si>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</si>
  <si>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</si>
  <si>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</si>
  <si>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</si>
  <si>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</si>
  <si>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</si>
  <si>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</si>
  <si>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</si>
  <si>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</si>
  <si>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</si>
  <si>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</si>
  <si>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</si>
  <si>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</si>
  <si>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</si>
  <si>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</si>
  <si>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</si>
  <si>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</si>
  <si>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</si>
  <si>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</si>
  <si>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</si>
  <si>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</si>
  <si>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</si>
  <si>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</si>
  <si>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</si>
  <si>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</si>
  <si>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</si>
  <si>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</si>
  <si>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</si>
  <si>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</si>
  <si>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</si>
  <si>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</si>
  <si>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</si>
  <si>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</si>
  <si>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</si>
  <si>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</si>
  <si>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</si>
  <si>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</si>
  <si>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</si>
  <si>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</si>
  <si>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</si>
  <si>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</si>
  <si>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</si>
  <si>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</si>
  <si>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</si>
  <si>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</si>
  <si>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</si>
  <si>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</si>
  <si>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</si>
  <si>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</si>
  <si>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</si>
  <si>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</si>
  <si>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</si>
  <si>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</si>
  <si>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</si>
  <si>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</si>
  <si>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</si>
  <si>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</si>
  <si>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</si>
  <si>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</si>
  <si>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</si>
  <si>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</si>
  <si>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</si>
  <si>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</si>
  <si>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</si>
  <si>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</si>
  <si>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</si>
  <si>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</si>
  <si>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</si>
  <si>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</si>
  <si>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</si>
  <si>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</si>
  <si>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</si>
  <si>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</si>
  <si>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</si>
  <si>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</si>
  <si>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</si>
  <si>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</si>
  <si>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</si>
  <si>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</si>
  <si>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</si>
  <si>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</si>
  <si>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</si>
  <si>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</si>
  <si>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</si>
  <si>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</si>
  <si>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</si>
  <si>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</si>
  <si>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</si>
  <si>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</si>
  <si>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</si>
  <si>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</si>
  <si>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</si>
  <si>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</si>
  <si>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</si>
  <si>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</si>
  <si>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</si>
  <si>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</si>
  <si>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</si>
  <si>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</si>
  <si>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</si>
  <si>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</si>
  <si>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</si>
  <si>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</si>
  <si>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</si>
  <si>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</si>
  <si>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</si>
  <si>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</si>
  <si>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</si>
  <si>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</si>
  <si>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</si>
  <si>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</si>
  <si>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</si>
  <si>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</si>
  <si>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</si>
  <si>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</si>
  <si>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</si>
  <si>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</si>
  <si>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</si>
  <si>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</si>
  <si>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</si>
  <si>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</si>
  <si>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</si>
  <si>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</si>
  <si>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</si>
  <si>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</si>
  <si>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</si>
  <si>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</si>
  <si>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</si>
  <si>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</si>
  <si>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</si>
  <si>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</si>
  <si>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</si>
  <si>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</si>
  <si>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</si>
  <si>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</si>
  <si>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</si>
  <si>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</si>
  <si>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</si>
  <si>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</si>
  <si>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</si>
  <si>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</si>
  <si>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</si>
  <si>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</si>
  <si>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</si>
  <si>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</si>
  <si>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</si>
  <si>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</si>
  <si>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</si>
  <si>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</si>
  <si>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</si>
  <si>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</si>
  <si>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</si>
  <si>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</si>
  <si>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</si>
  <si>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</si>
  <si>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</si>
  <si>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</si>
  <si>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</si>
  <si>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</si>
  <si>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</si>
  <si>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</si>
  <si>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</si>
  <si>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</si>
  <si>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</si>
  <si>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</si>
  <si>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</si>
  <si>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</si>
  <si>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</si>
  <si>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</si>
  <si>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</si>
  <si>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</si>
  <si>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</si>
  <si>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</si>
  <si>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</si>
  <si>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</si>
  <si>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</si>
  <si>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</si>
  <si>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</si>
  <si>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</si>
  <si>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</si>
  <si>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</si>
  <si>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</si>
  <si>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</si>
  <si>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</si>
  <si>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</si>
  <si>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</si>
  <si>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</si>
  <si>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</si>
  <si>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</si>
  <si>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</si>
  <si>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</si>
  <si>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</si>
  <si>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</si>
  <si>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</si>
  <si>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</si>
  <si>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</si>
  <si>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</si>
  <si>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</si>
  <si>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</si>
  <si>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</si>
  <si>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</si>
  <si>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</si>
  <si>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</si>
  <si>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</si>
  <si>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</si>
  <si>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</si>
  <si>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</si>
  <si>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</si>
  <si>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</si>
  <si>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</si>
  <si>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</si>
  <si>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</si>
  <si>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</si>
  <si>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</si>
  <si>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</si>
  <si>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</si>
  <si>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</si>
  <si>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</si>
  <si>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</si>
  <si>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</si>
  <si>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</si>
  <si>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</si>
  <si>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</si>
  <si>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</si>
  <si>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</si>
  <si>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</si>
  <si>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</si>
  <si>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</si>
  <si>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</si>
  <si>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</si>
  <si>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</si>
  <si>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</si>
  <si>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</si>
  <si>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</si>
  <si>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</si>
  <si>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</si>
  <si>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</si>
  <si>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</si>
  <si>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</si>
  <si>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</si>
  <si>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</si>
  <si>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</si>
  <si>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</si>
  <si>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</si>
  <si>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</si>
  <si>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</si>
  <si>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</si>
  <si>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</si>
  <si>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</si>
  <si>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</si>
  <si>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</si>
  <si>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</si>
  <si>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</si>
  <si>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</si>
  <si>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</si>
  <si>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</si>
  <si>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</si>
  <si>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</si>
  <si>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</si>
  <si>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</si>
  <si>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</si>
  <si>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</si>
  <si>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</si>
  <si>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</si>
  <si>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</si>
  <si>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</si>
  <si>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</si>
  <si>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</si>
  <si>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</si>
  <si>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</si>
  <si>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</si>
  <si>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</si>
  <si>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</si>
  <si>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</si>
  <si>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</si>
  <si>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</si>
  <si>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</si>
  <si>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</si>
  <si>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</si>
  <si>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</si>
  <si>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</si>
  <si>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</si>
  <si>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</si>
  <si>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</si>
  <si>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</si>
  <si>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</si>
  <si>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</si>
  <si>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</si>
  <si>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</si>
  <si>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</si>
  <si>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</si>
  <si>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</si>
  <si>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</si>
  <si>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</si>
  <si>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</si>
  <si>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</si>
  <si>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</si>
  <si>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</si>
  <si>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</si>
  <si>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</si>
  <si>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</si>
  <si>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</si>
  <si>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</si>
  <si>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</si>
  <si>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</si>
  <si>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</si>
  <si>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</si>
  <si>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</si>
  <si>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</si>
  <si>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</si>
  <si>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</si>
  <si>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</si>
  <si>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</si>
  <si>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</si>
  <si>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</si>
  <si>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</si>
  <si>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</si>
  <si>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</si>
  <si>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</si>
  <si>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</si>
  <si>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</si>
  <si>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</si>
  <si>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</si>
  <si>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</si>
  <si>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</si>
  <si>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</si>
  <si>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</si>
  <si>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</si>
  <si>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</si>
  <si>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</si>
  <si>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</si>
  <si>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</si>
  <si>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</si>
  <si>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</si>
  <si>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</si>
  <si>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</si>
  <si>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</si>
  <si>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</si>
  <si>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</si>
  <si>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</si>
  <si>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</si>
  <si>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</si>
  <si>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</si>
  <si>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</si>
  <si>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</si>
  <si>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</si>
  <si>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</si>
  <si>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</si>
  <si>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</si>
  <si>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</si>
  <si>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</si>
  <si>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</si>
  <si>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</si>
  <si>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</si>
  <si>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</si>
  <si>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</si>
  <si>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</si>
  <si>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</si>
  <si>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</si>
  <si>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</si>
  <si>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</si>
  <si>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</si>
  <si>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</si>
  <si>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</si>
  <si>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</si>
  <si>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</si>
  <si>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</si>
  <si>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</si>
  <si>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</si>
  <si>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</si>
  <si>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</si>
  <si>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</si>
  <si>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</si>
  <si>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</si>
  <si>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</si>
  <si>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</si>
  <si>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</si>
  <si>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</si>
  <si>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</si>
  <si>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</si>
  <si>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</si>
  <si>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</si>
  <si>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</si>
  <si>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</si>
  <si>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</si>
  <si>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</si>
  <si>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</si>
  <si>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</si>
  <si>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</si>
  <si>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</si>
  <si>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</si>
  <si>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</si>
  <si>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</si>
  <si>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</si>
  <si>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</si>
  <si>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</si>
  <si>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</si>
  <si>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</si>
  <si>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</si>
  <si>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</si>
  <si>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</si>
  <si>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</si>
  <si>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</si>
  <si>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</si>
  <si>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</si>
  <si>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</si>
  <si>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</si>
  <si>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</si>
  <si>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</si>
  <si>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</si>
  <si>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</si>
  <si>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</si>
  <si>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</si>
  <si>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</si>
  <si>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</si>
  <si>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</si>
  <si>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</si>
  <si>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</si>
  <si>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</si>
  <si>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</si>
  <si>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</si>
  <si>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</si>
  <si>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</si>
  <si>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</si>
  <si>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</si>
  <si>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</si>
  <si>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</si>
  <si>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</si>
  <si>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</si>
  <si>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</si>
  <si>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</si>
  <si>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</si>
  <si>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</si>
  <si>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</si>
  <si>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</si>
  <si>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</si>
  <si>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</si>
  <si>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</si>
  <si>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</si>
  <si>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</si>
  <si>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</si>
  <si>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</si>
  <si>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</si>
  <si>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</si>
  <si>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</si>
  <si>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</si>
  <si>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</si>
  <si>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</si>
  <si>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</si>
  <si>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</si>
  <si>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</si>
  <si>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</si>
  <si>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</si>
  <si>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</si>
  <si>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</si>
  <si>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</si>
  <si>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</si>
  <si>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</si>
  <si>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</si>
  <si>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</si>
  <si>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</si>
  <si>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</si>
  <si>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</si>
  <si>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</si>
  <si>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</si>
  <si>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</si>
  <si>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</si>
  <si>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</si>
  <si>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</si>
  <si>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</si>
  <si>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</si>
  <si>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</si>
  <si>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</si>
  <si>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</si>
  <si>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</si>
  <si>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</si>
  <si>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</si>
  <si>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</si>
  <si>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</si>
  <si>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</si>
  <si>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</si>
  <si>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</si>
  <si>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</si>
  <si>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</si>
  <si>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</si>
  <si>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</si>
  <si>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</si>
  <si>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</si>
  <si>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</si>
  <si>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</si>
  <si>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</si>
  <si>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</si>
  <si>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</si>
  <si>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</si>
  <si>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</si>
  <si>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</si>
  <si>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</si>
  <si>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</si>
  <si>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</si>
  <si>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</si>
  <si>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</si>
  <si>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</si>
  <si>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</si>
  <si>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</si>
  <si>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</si>
  <si>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</si>
  <si>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</si>
  <si>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</si>
  <si>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</si>
  <si>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</si>
  <si>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</si>
  <si>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</si>
  <si>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</si>
  <si>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</si>
  <si>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</si>
  <si>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</si>
  <si>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</si>
  <si>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</si>
  <si>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</si>
  <si>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</si>
  <si>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</si>
  <si>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</si>
  <si>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</si>
  <si>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</si>
  <si>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</si>
  <si>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</si>
  <si>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</si>
  <si>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</si>
  <si>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</si>
  <si>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</si>
  <si>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</si>
  <si>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</si>
  <si>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</si>
  <si>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</si>
  <si>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</si>
  <si>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</si>
  <si>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</si>
  <si>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</si>
  <si>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</si>
  <si>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</si>
  <si>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</si>
  <si>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</si>
  <si>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</si>
  <si>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</si>
  <si>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</si>
  <si>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</si>
  <si>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</si>
  <si>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</si>
  <si>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</si>
  <si>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</si>
  <si>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</si>
  <si>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</si>
  <si>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SERVIÇOS</t>
  </si>
  <si>
    <t xml:space="preserve">Base de brita graduada </t>
  </si>
  <si>
    <t xml:space="preserve">Base de brita graduada, camada compactada = 14,0 cm </t>
  </si>
  <si>
    <t>Transporte base de brita graduada, DMT= 44,8 KM</t>
  </si>
  <si>
    <t>SERVIÇOS PRELIMINARES</t>
  </si>
  <si>
    <t xml:space="preserve">Placa de obra (para construção civil) em chapa galvanizada *n. 22*, adesivada, - 2,40m x 1,20m </t>
  </si>
  <si>
    <t>Locação de pavimentação. AF_10/2018</t>
  </si>
  <si>
    <t xml:space="preserve"> Mobilização de equipamentos</t>
  </si>
  <si>
    <t xml:space="preserve"> Caminhão basculante 6 m³ com VIGA BENCKELMANN</t>
  </si>
  <si>
    <t>ADMINISTRAÇÃO LOCAL</t>
  </si>
  <si>
    <t>Administração local</t>
  </si>
  <si>
    <t>PAVIMENTAÇÃO</t>
  </si>
  <si>
    <t xml:space="preserve"> Execução de imprimação com asfalto diluído CM-30.</t>
  </si>
  <si>
    <t xml:space="preserve"> Transporte com caminhão tanque de transporte de material asfáltico de 30000 l, em via urbana pavimentada, DMT até 30 km (unidade: TXKM). AF_07/2020- transporte de material de imprimação da REFAP até a obra</t>
  </si>
  <si>
    <t>Transporte com caminhão tanque de transporte de material asfáltico de 30000 l, em via urbana pavimentada, adicional para DMT excedente a 30 km (unidade: TXKM). AF_07/2020 transportes de material de imprimação da REFAP até a obra</t>
  </si>
  <si>
    <t xml:space="preserve"> Execução de pintura de ligação com emulsão asfáltica RR-2C. AF_11/2019</t>
  </si>
  <si>
    <t>Transporte com caminhão tanque de transporte de material asfáltico de 30000 l, em via urbana pavimentada, DMT até 30km (unidade: TXKM). AF_07/2020- transporte de ligante da REFAP até a obra</t>
  </si>
  <si>
    <t>Transporte com caminhão tanque de transporte de material asfáltico de 30000 l, em via urbana pavimentada, adicional para DMT excedente a 30 km (unidade: TXKM). AF_07/2020 transportes de ligante da REFAP até a obra</t>
  </si>
  <si>
    <t>Execução de pavimento com aplicação de concreto asfáltico, camada de rolamento - exclusive carga e transporte. AF_11/2019 - CBUQ em usina própria - baseado na composição 95995 SINAPI</t>
  </si>
  <si>
    <t>Transporte com caminhão basculante de 10 m³, em via urbana pavimentada, DMT até 30 km (unidade: M3XKM). AF_07/2020 - massa asfáltica da usina até a obra</t>
  </si>
  <si>
    <t>Transporte com caminhão basculante de 10 m³, em via urbana pavimentada, DMT excedente a 30 km (unidade: M3XKM). AF_07/2020 - massa asfáltica da usina até a obra</t>
  </si>
  <si>
    <t xml:space="preserve"> Transporte com caminhão tanque de transporte de material asfáltico de 30000 l, em via urbana pavimentada, DMT até 30km (unidade: TXKM). AF_07/2020- transporte de CAP da REFAP até a usina</t>
  </si>
  <si>
    <t xml:space="preserve"> Transporte com caminhão tanque de transporte de material asfáltico de 30000 l, em via urbana pavimentada, adicional para DMT excedente a 30 km (unidade: TXKM). Af_07/2020 transportes de CAP da REFAP até a usina</t>
  </si>
  <si>
    <t>Carga de mistura asfáltica em caminhão basculante 10 m³ (unidade: M3). AF_07/2020</t>
  </si>
  <si>
    <t>SINALIZAÇÃO</t>
  </si>
  <si>
    <t>Sinalização horizontal com tinta retrorrefletiva a base de resina acrílica com microesferas de vidro - linha de eixo (SINAPI 102512)</t>
  </si>
  <si>
    <t xml:space="preserve">Sinalização horizontal com tinta retrorrefletiva a base de resina acrílica com microesferas de vidro - linhas de bordo </t>
  </si>
  <si>
    <t>Confecção de placas de regulamentação redondas (diâmetro 0,5 m) - em aço Nº 16 galvanizado, com película refletiva TIPO III + III e parafusos</t>
  </si>
  <si>
    <t>Confecção de placas de advertência quadradas (lado 0,5 m) - em aço Nº 16 galvanizado,  com película refletiva TIPO III + III  e parafusos</t>
  </si>
  <si>
    <t>Suporte para placa em aço galvanizado 2", fornecimento e instalação</t>
  </si>
  <si>
    <t>Escavação manual (30x30x60 cm)</t>
  </si>
  <si>
    <t xml:space="preserve"> Concreto 15 MPa para fixação de placas (30x30x60 cm)</t>
  </si>
  <si>
    <t>Lançamento de concreto 15 MPa para fixação de placas (30x30x60 cm)</t>
  </si>
  <si>
    <t>DESMOBILIZAÇÃO</t>
  </si>
  <si>
    <t>Desmobilização de equipamentos</t>
  </si>
  <si>
    <t>Quant.</t>
  </si>
  <si>
    <t>Preço Unitário com BDI (R$)</t>
  </si>
  <si>
    <t>Valor do item</t>
  </si>
  <si>
    <t>SINAPI/SICRO</t>
  </si>
  <si>
    <t>4813</t>
  </si>
  <si>
    <t>99064</t>
  </si>
  <si>
    <t>COMP 02</t>
  </si>
  <si>
    <t>DAER -RS 9308</t>
  </si>
  <si>
    <t>COMP 01</t>
  </si>
  <si>
    <t>COMP 05</t>
  </si>
  <si>
    <t>102330</t>
  </si>
  <si>
    <t>102331</t>
  </si>
  <si>
    <t>96402</t>
  </si>
  <si>
    <t>COMP. 04</t>
  </si>
  <si>
    <t>95875</t>
  </si>
  <si>
    <t>100986</t>
  </si>
  <si>
    <t>102512</t>
  </si>
  <si>
    <t>5213418</t>
  </si>
  <si>
    <t>92335</t>
  </si>
  <si>
    <t>96522</t>
  </si>
  <si>
    <t>94963</t>
  </si>
  <si>
    <t>103670</t>
  </si>
  <si>
    <t>COMP 03</t>
  </si>
  <si>
    <t/>
  </si>
  <si>
    <t>Pavimentação Estrada Ivo da Rosa KM 0 + 465,15 a km 1 + 465,15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</si>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</sst>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  <numFmt numFmtId="169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b/>
      <sz val="9"/>
      <name val="Calibri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</cellStyleXfs>
  <cellXfs count="25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31" fillId="40" borderId="1" xfId="2" applyFont="1" applyFill="1" applyBorder="1" applyAlignment="1" applyProtection="1">
      <alignment vertical="center" wrapText="1"/>
      <protection locked="0"/>
    </xf>
    <xf numFmtId="0" fontId="32" fillId="0" borderId="1" xfId="2" applyFont="1" applyFill="1" applyBorder="1" applyAlignment="1" applyProtection="1">
      <alignment vertical="center" wrapText="1"/>
      <protection locked="0"/>
    </xf>
    <xf numFmtId="0" fontId="32" fillId="0" borderId="1" xfId="2" applyFont="1" applyFill="1" applyBorder="1" applyAlignment="1" applyProtection="1">
      <alignment horizontal="left" vertical="center" wrapText="1"/>
      <protection locked="0"/>
    </xf>
    <xf numFmtId="0" fontId="33" fillId="0" borderId="1" xfId="2" applyFont="1" applyFill="1" applyBorder="1" applyAlignment="1" applyProtection="1">
      <alignment vertical="center" wrapText="1"/>
      <protection locked="0"/>
    </xf>
    <xf numFmtId="0" fontId="32" fillId="40" borderId="1" xfId="2" applyFont="1" applyFill="1" applyBorder="1" applyAlignment="1" applyProtection="1">
      <alignment horizontal="center" vertical="center"/>
      <protection locked="0"/>
    </xf>
    <xf numFmtId="0" fontId="32" fillId="0" borderId="1" xfId="2" applyFont="1" applyFill="1" applyBorder="1" applyAlignment="1" applyProtection="1">
      <alignment horizontal="center" vertical="center"/>
      <protection locked="0"/>
    </xf>
    <xf numFmtId="0" fontId="32" fillId="0" borderId="3" xfId="2" applyFont="1" applyFill="1" applyBorder="1" applyAlignment="1" applyProtection="1">
      <alignment horizontal="center" vertical="center"/>
      <protection locked="0"/>
    </xf>
    <xf numFmtId="2" fontId="32" fillId="0" borderId="1" xfId="2" applyNumberFormat="1" applyFont="1" applyFill="1" applyBorder="1" applyAlignment="1" applyProtection="1">
      <alignment horizontal="center" vertical="center"/>
      <protection locked="0"/>
    </xf>
    <xf numFmtId="169" fontId="32" fillId="0" borderId="1" xfId="2" applyNumberFormat="1" applyFont="1" applyFill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31" fillId="0" borderId="35" xfId="2" applyFont="1" applyBorder="1" applyAlignment="1" applyProtection="1">
      <alignment horizontal="center" vertical="center"/>
      <protection locked="0"/>
    </xf>
    <xf numFmtId="0" fontId="31" fillId="0" borderId="3" xfId="2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52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2" xfId="49"/>
    <cellStyle name="Separador de milhares 2 3" xfId="50"/>
    <cellStyle name="Separador de milhares 2 4" xfId="5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91" t="s">
        <v>3752</v>
      </c>
      <c r="B1" s="192"/>
      <c r="C1" s="192"/>
      <c r="D1" s="192"/>
      <c r="E1" s="192"/>
      <c r="F1" s="192"/>
      <c r="G1" s="193"/>
    </row>
    <row r="2" spans="1:8" s="92" customFormat="1" ht="15.75" thickBot="1" x14ac:dyDescent="0.3">
      <c r="A2" s="46" t="s">
        <v>161</v>
      </c>
      <c r="B2" s="197" t="s">
        <v>7</v>
      </c>
      <c r="C2" s="197"/>
      <c r="D2" s="76" t="s">
        <v>162</v>
      </c>
      <c r="E2" s="112">
        <v>5</v>
      </c>
      <c r="F2" s="77" t="s">
        <v>163</v>
      </c>
      <c r="G2" s="35">
        <v>2022</v>
      </c>
      <c r="H2" s="89"/>
    </row>
    <row r="3" spans="1:8" s="92" customFormat="1" ht="31.5" customHeight="1" thickBot="1" x14ac:dyDescent="0.3">
      <c r="A3" s="41" t="s">
        <v>153</v>
      </c>
      <c r="B3" s="198" t="s">
        <v>4081</v>
      </c>
      <c r="C3" s="198"/>
      <c r="D3" s="198"/>
      <c r="E3" s="198"/>
      <c r="F3" s="198"/>
      <c r="G3" s="199"/>
    </row>
    <row r="4" spans="1:8" s="92" customFormat="1" ht="15.75" thickBot="1" x14ac:dyDescent="0.3">
      <c r="A4" s="46" t="s">
        <v>175</v>
      </c>
      <c r="B4" s="200" t="s">
        <v>4082</v>
      </c>
      <c r="C4" s="200"/>
      <c r="D4" s="200"/>
      <c r="E4" s="201"/>
      <c r="F4" s="47" t="s">
        <v>179</v>
      </c>
      <c r="G4" s="124" t="s">
        <v>4083</v>
      </c>
    </row>
    <row r="5" spans="1:8" s="92" customFormat="1" ht="15.75" thickBot="1" x14ac:dyDescent="0.3">
      <c r="A5" s="46" t="s">
        <v>3785</v>
      </c>
      <c r="B5" s="127" t="s">
        <v>170</v>
      </c>
      <c r="C5" s="177" t="s">
        <v>3956</v>
      </c>
      <c r="D5" s="177"/>
      <c r="E5" s="177"/>
      <c r="F5" s="202"/>
      <c r="G5" s="203"/>
    </row>
    <row r="6" spans="1:8" s="94" customFormat="1" ht="15.75" thickBot="1" x14ac:dyDescent="0.3">
      <c r="A6" s="46" t="s">
        <v>155</v>
      </c>
      <c r="B6" s="78">
        <f>'Orçamento-base'!C6</f>
        <v>878226.63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COUNT('Orçamento-base'!B12:B39951)</f>
        <v>28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194" t="s">
        <v>3750</v>
      </c>
      <c r="B11" s="195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94"/>
      <c r="B12" s="196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3"/>
  <sheetViews>
    <sheetView tabSelected="1" zoomScaleNormal="100" workbookViewId="0">
      <selection activeCell="C6" sqref="C6:G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06" t="s">
        <v>3676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9" t="str">
        <f>IF(Identificação!B2=0,"",Identificação!B2)</f>
        <v>Tomada de Preços</v>
      </c>
      <c r="D2" s="209"/>
      <c r="E2" s="209"/>
      <c r="F2" s="209"/>
      <c r="G2" s="209"/>
      <c r="H2" s="43" t="s">
        <v>151</v>
      </c>
      <c r="I2" s="44">
        <f>IF(Identificação!E2=0,"",Identificação!E2)</f>
        <v>5</v>
      </c>
      <c r="J2" s="43" t="s">
        <v>152</v>
      </c>
      <c r="K2" s="44">
        <f>IF(Identificação!G2=0,"",Identificação!G2)</f>
        <v>2022</v>
      </c>
      <c r="L2" s="144"/>
      <c r="M2" s="144"/>
    </row>
    <row r="3" spans="1:18" s="45" customFormat="1" ht="32.25" customHeight="1" thickBot="1" x14ac:dyDescent="0.3">
      <c r="A3" s="215" t="s">
        <v>153</v>
      </c>
      <c r="B3" s="216"/>
      <c r="C3" s="217" t="str">
        <f>IF(Identificação!B3=0,"",Identificação!B3)</f>
        <v>Pavimentação Estrada Ivo da Rosa KM 0 + 465,15 a km 1 + 465,15</v>
      </c>
      <c r="D3" s="217"/>
      <c r="E3" s="217"/>
      <c r="F3" s="217"/>
      <c r="G3" s="217"/>
      <c r="H3" s="217"/>
      <c r="I3" s="217"/>
      <c r="J3" s="217"/>
      <c r="K3" s="218"/>
      <c r="L3" s="144"/>
      <c r="M3" s="144"/>
    </row>
    <row r="4" spans="1:18" s="45" customFormat="1" ht="15.75" thickBot="1" x14ac:dyDescent="0.3">
      <c r="A4" s="46" t="s">
        <v>176</v>
      </c>
      <c r="B4" s="47"/>
      <c r="C4" s="211" t="str">
        <f>IF(Identificação!B4=0,"",Identificação!B4)</f>
        <v>prefeitura de cotipora</v>
      </c>
      <c r="D4" s="211"/>
      <c r="E4" s="211"/>
      <c r="F4" s="211"/>
      <c r="G4" s="211"/>
      <c r="H4" s="211"/>
      <c r="I4" s="211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11" t="str">
        <f>IF(Identificação!B5=0,"",Identificação!B5)</f>
        <v>Obras e Serviços de Engenharia</v>
      </c>
      <c r="D5" s="211"/>
      <c r="E5" s="211"/>
      <c r="F5" s="211"/>
      <c r="G5" s="212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3762</v>
      </c>
      <c r="B6" s="50"/>
      <c r="C6" s="213">
        <f>SUMIFS(K12:K39953,B12:B39953,"&gt;0",K12:K39953,"&lt;&gt;0")</f>
        <v>878226.63</v>
      </c>
      <c r="D6" s="213"/>
      <c r="E6" s="213"/>
      <c r="F6" s="213"/>
      <c r="G6" s="214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3932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6"/>
      <c r="M9" s="146"/>
      <c r="R9" s="45"/>
    </row>
    <row r="10" spans="1:18" s="40" customFormat="1" ht="15" customHeight="1" x14ac:dyDescent="0.25">
      <c r="A10" s="226" t="s">
        <v>3761</v>
      </c>
      <c r="B10" s="226" t="s">
        <v>3759</v>
      </c>
      <c r="C10" s="226" t="s">
        <v>3760</v>
      </c>
      <c r="D10" s="228" t="s">
        <v>3675</v>
      </c>
      <c r="E10" s="230" t="s">
        <v>168</v>
      </c>
      <c r="F10" s="232" t="s">
        <v>3674</v>
      </c>
      <c r="G10" s="228" t="s">
        <v>156</v>
      </c>
      <c r="H10" s="223" t="s">
        <v>165</v>
      </c>
      <c r="I10" s="224"/>
      <c r="J10" s="224"/>
      <c r="K10" s="224"/>
      <c r="L10" s="224"/>
      <c r="M10" s="225"/>
      <c r="N10" s="219" t="s">
        <v>177</v>
      </c>
      <c r="O10" s="220"/>
      <c r="P10" s="221" t="s">
        <v>178</v>
      </c>
      <c r="Q10" s="222"/>
      <c r="R10" s="210" t="s">
        <v>3678</v>
      </c>
    </row>
    <row r="11" spans="1:18" s="40" customFormat="1" ht="45.75" thickBot="1" x14ac:dyDescent="0.3">
      <c r="A11" s="227"/>
      <c r="B11" s="227"/>
      <c r="C11" s="227"/>
      <c r="D11" s="229"/>
      <c r="E11" s="231"/>
      <c r="F11" s="233"/>
      <c r="G11" s="229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3786</v>
      </c>
      <c r="O11" s="90" t="s">
        <v>185</v>
      </c>
      <c r="P11" s="64" t="s">
        <v>3786</v>
      </c>
      <c r="Q11" s="114" t="s">
        <v>185</v>
      </c>
      <c r="R11" s="210"/>
    </row>
    <row r="12" spans="1:18" ht="15" customHeight="1" x14ac:dyDescent="0.25">
      <c r="A12" s="113"/>
      <c r="B12" s="88" t="str">
        <f>IF(AND(G12&lt;&gt;"",H12&gt;0,I12&lt;&gt;"",J12&lt;&gt;0,K12&lt;&gt;0),COUNT($B$11:B11)+1,"")</f>
        <v/>
      </c>
      <c r="C12" s="72"/>
      <c r="D12" s="141"/>
      <c r="E12" s="180" t="s">
        <v>4060</v>
      </c>
      <c r="F12" s="107"/>
      <c r="G12" s="204" t="s">
        <v>4022</v>
      </c>
      <c r="H12" s="174" t="s">
        <v>4057</v>
      </c>
      <c r="I12" s="166"/>
      <c r="J12" s="174" t="s">
        <v>4058</v>
      </c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 t="str">
        <f>IF(AND(G13&lt;&gt;"",H13&gt;0,I13&lt;&gt;"",J13&lt;&gt;0,K13&lt;&gt;0),COUNT($B$11:B12)+1,"")</f>
        <v/>
      </c>
      <c r="C13" s="72"/>
      <c r="D13" s="141"/>
      <c r="E13" s="180"/>
      <c r="F13" s="107"/>
      <c r="G13" s="205"/>
      <c r="H13" s="174"/>
      <c r="I13" s="166"/>
      <c r="J13" s="174"/>
      <c r="K13" s="167" t="str">
        <f>IFERROR(IF(H13*J13&lt;&gt;0,ROUND(ROUND(H13,4)*ROUND(J13,4),2),""),"")</f>
        <v/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 t="str">
        <f>IF(AND(G14&lt;&gt;"",H14&gt;0,I14&lt;&gt;"",J14&lt;&gt;0,K14&lt;&gt;0),COUNT($B$11:B13)+1,"")</f>
        <v/>
      </c>
      <c r="C14" s="72"/>
      <c r="D14" s="141"/>
      <c r="E14" s="180"/>
      <c r="F14" s="107"/>
      <c r="G14" s="182" t="s">
        <v>4023</v>
      </c>
      <c r="H14" s="174"/>
      <c r="I14" s="166"/>
      <c r="J14" s="174" t="s">
        <v>4059</v>
      </c>
      <c r="K14" s="156" t="str">
        <f>IFERROR(IF(H14*J14&lt;&gt;0,ROUND(ROUND(H14,4)*ROUND(J14,4),2),""),"")</f>
        <v/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v>1</v>
      </c>
      <c r="C15" s="72">
        <v>1</v>
      </c>
      <c r="D15" s="141" t="s">
        <v>3776</v>
      </c>
      <c r="E15" s="180">
        <v>96396</v>
      </c>
      <c r="F15" s="107">
        <v>44593</v>
      </c>
      <c r="G15" s="183" t="s">
        <v>4024</v>
      </c>
      <c r="H15" s="174">
        <v>887.6</v>
      </c>
      <c r="I15" s="187" t="s">
        <v>3696</v>
      </c>
      <c r="J15" s="174">
        <v>134.62</v>
      </c>
      <c r="K15" s="156">
        <f t="shared" ref="K15:K78" si="0">IFERROR(IF(H15*J15&lt;&gt;0,ROUND(ROUND(H15,4)*ROUND(J15,4),2),""),"")</f>
        <v>119488.71</v>
      </c>
      <c r="L15" s="148">
        <v>0.2097</v>
      </c>
      <c r="M15" s="148">
        <v>1.1122000000000001</v>
      </c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v>2</v>
      </c>
      <c r="C16" s="72">
        <v>2</v>
      </c>
      <c r="D16" s="141" t="s">
        <v>3776</v>
      </c>
      <c r="E16" s="180">
        <v>93591</v>
      </c>
      <c r="F16" s="107">
        <v>44593</v>
      </c>
      <c r="G16" s="183" t="s">
        <v>4025</v>
      </c>
      <c r="H16" s="174">
        <v>39764.479999999996</v>
      </c>
      <c r="I16" s="187" t="s">
        <v>3765</v>
      </c>
      <c r="J16" s="174">
        <v>2.8</v>
      </c>
      <c r="K16" s="156">
        <f t="shared" si="0"/>
        <v>111340.54</v>
      </c>
      <c r="L16" s="148">
        <v>0.2097</v>
      </c>
      <c r="M16" s="148">
        <v>1.1122000000000001</v>
      </c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 t="str">
        <f>IF(AND(G17&lt;&gt;"",H17&gt;0,I17&lt;&gt;"",J17&lt;&gt;0,K17&lt;&gt;0),COUNT($B$11:B16)+1,"")</f>
        <v/>
      </c>
      <c r="C17" s="72"/>
      <c r="D17" s="141"/>
      <c r="E17" s="180"/>
      <c r="F17" s="107"/>
      <c r="G17" s="182" t="s">
        <v>4026</v>
      </c>
      <c r="H17" s="174"/>
      <c r="I17" s="186"/>
      <c r="J17" s="174"/>
      <c r="K17" s="156" t="str">
        <f t="shared" si="0"/>
        <v/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ht="24" x14ac:dyDescent="0.25">
      <c r="A18" s="166"/>
      <c r="B18" s="178">
        <v>3</v>
      </c>
      <c r="C18" s="72">
        <v>3</v>
      </c>
      <c r="D18" s="141" t="s">
        <v>3776</v>
      </c>
      <c r="E18" s="180" t="s">
        <v>4061</v>
      </c>
      <c r="F18" s="107">
        <v>44593</v>
      </c>
      <c r="G18" s="183" t="s">
        <v>4027</v>
      </c>
      <c r="H18" s="174">
        <v>2.88</v>
      </c>
      <c r="I18" s="187" t="s">
        <v>3695</v>
      </c>
      <c r="J18" s="174">
        <v>272.18</v>
      </c>
      <c r="K18" s="156">
        <f t="shared" si="0"/>
        <v>783.88</v>
      </c>
      <c r="L18" s="148">
        <v>0.2097</v>
      </c>
      <c r="M18" s="148">
        <v>1.1122000000000001</v>
      </c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v>4</v>
      </c>
      <c r="C19" s="72">
        <v>4</v>
      </c>
      <c r="D19" s="141" t="s">
        <v>3776</v>
      </c>
      <c r="E19" s="180" t="s">
        <v>4062</v>
      </c>
      <c r="F19" s="107">
        <v>44593</v>
      </c>
      <c r="G19" s="183" t="s">
        <v>4028</v>
      </c>
      <c r="H19" s="174">
        <v>1000</v>
      </c>
      <c r="I19" s="187" t="s">
        <v>3694</v>
      </c>
      <c r="J19" s="174">
        <v>0.65</v>
      </c>
      <c r="K19" s="156">
        <f t="shared" si="0"/>
        <v>650</v>
      </c>
      <c r="L19" s="148">
        <v>0.2097</v>
      </c>
      <c r="M19" s="148">
        <v>1.1122000000000001</v>
      </c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v>5</v>
      </c>
      <c r="C20" s="72">
        <v>5</v>
      </c>
      <c r="D20" s="141" t="s">
        <v>3776</v>
      </c>
      <c r="E20" s="180" t="s">
        <v>4063</v>
      </c>
      <c r="F20" s="107">
        <v>44593</v>
      </c>
      <c r="G20" s="183" t="s">
        <v>4029</v>
      </c>
      <c r="H20" s="174">
        <v>1</v>
      </c>
      <c r="I20" s="187" t="s">
        <v>3701</v>
      </c>
      <c r="J20" s="174">
        <v>3716.05</v>
      </c>
      <c r="K20" s="156">
        <f t="shared" si="0"/>
        <v>3716.05</v>
      </c>
      <c r="L20" s="148">
        <v>0.2097</v>
      </c>
      <c r="M20" s="148">
        <v>1.1122000000000001</v>
      </c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v>6</v>
      </c>
      <c r="C21" s="72">
        <v>6</v>
      </c>
      <c r="D21" s="141" t="s">
        <v>3780</v>
      </c>
      <c r="E21" s="180" t="s">
        <v>4064</v>
      </c>
      <c r="F21" s="107">
        <v>44593</v>
      </c>
      <c r="G21" s="183" t="s">
        <v>4030</v>
      </c>
      <c r="H21" s="174">
        <v>8</v>
      </c>
      <c r="I21" s="187" t="s">
        <v>3725</v>
      </c>
      <c r="J21" s="174">
        <v>184</v>
      </c>
      <c r="K21" s="156">
        <f t="shared" si="0"/>
        <v>1472</v>
      </c>
      <c r="L21" s="148">
        <v>0.2097</v>
      </c>
      <c r="M21" s="148">
        <v>1.1122000000000001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72"/>
      <c r="D22" s="141"/>
      <c r="E22" s="180"/>
      <c r="F22" s="107"/>
      <c r="G22" s="182" t="s">
        <v>4031</v>
      </c>
      <c r="H22" s="174"/>
      <c r="I22" s="186" t="s">
        <v>4080</v>
      </c>
      <c r="J22" s="174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v>7</v>
      </c>
      <c r="C23" s="72">
        <v>7</v>
      </c>
      <c r="D23" s="141" t="s">
        <v>3776</v>
      </c>
      <c r="E23" s="180" t="s">
        <v>4065</v>
      </c>
      <c r="F23" s="107">
        <v>44593</v>
      </c>
      <c r="G23" s="183" t="s">
        <v>4032</v>
      </c>
      <c r="H23" s="174">
        <v>1</v>
      </c>
      <c r="I23" s="187" t="s">
        <v>3701</v>
      </c>
      <c r="J23" s="174">
        <v>3763.08</v>
      </c>
      <c r="K23" s="156">
        <f t="shared" si="0"/>
        <v>3763.08</v>
      </c>
      <c r="L23" s="148">
        <v>0.2097</v>
      </c>
      <c r="M23" s="148">
        <v>1.1122000000000001</v>
      </c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182" t="s">
        <v>4033</v>
      </c>
      <c r="H24" s="174"/>
      <c r="I24" s="186" t="s">
        <v>4080</v>
      </c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v>8</v>
      </c>
      <c r="C25" s="72">
        <v>8</v>
      </c>
      <c r="D25" s="141" t="s">
        <v>3776</v>
      </c>
      <c r="E25" s="180" t="s">
        <v>4066</v>
      </c>
      <c r="F25" s="107">
        <v>44593</v>
      </c>
      <c r="G25" s="184" t="s">
        <v>4034</v>
      </c>
      <c r="H25" s="174">
        <v>6200</v>
      </c>
      <c r="I25" s="187" t="s">
        <v>3695</v>
      </c>
      <c r="J25" s="174">
        <v>13.75</v>
      </c>
      <c r="K25" s="156">
        <f t="shared" si="0"/>
        <v>85250</v>
      </c>
      <c r="L25" s="148">
        <v>0.2097</v>
      </c>
      <c r="M25" s="148">
        <v>1.1122000000000001</v>
      </c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ht="48" x14ac:dyDescent="0.25">
      <c r="A26" s="166"/>
      <c r="B26" s="178">
        <v>9</v>
      </c>
      <c r="C26" s="72">
        <v>9</v>
      </c>
      <c r="D26" s="141" t="s">
        <v>3776</v>
      </c>
      <c r="E26" s="180" t="s">
        <v>4067</v>
      </c>
      <c r="F26" s="107">
        <v>44593</v>
      </c>
      <c r="G26" s="184" t="s">
        <v>4035</v>
      </c>
      <c r="H26" s="174">
        <v>223.20000000000002</v>
      </c>
      <c r="I26" s="187" t="s">
        <v>3693</v>
      </c>
      <c r="J26" s="174">
        <v>1.48</v>
      </c>
      <c r="K26" s="156">
        <f t="shared" si="0"/>
        <v>330.34</v>
      </c>
      <c r="L26" s="148">
        <v>0.2097</v>
      </c>
      <c r="M26" s="148">
        <v>1.1122000000000001</v>
      </c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ht="48" x14ac:dyDescent="0.25">
      <c r="A27" s="166"/>
      <c r="B27" s="178">
        <v>10</v>
      </c>
      <c r="C27" s="72">
        <v>10</v>
      </c>
      <c r="D27" s="141" t="s">
        <v>3776</v>
      </c>
      <c r="E27" s="180" t="s">
        <v>4068</v>
      </c>
      <c r="F27" s="107">
        <v>44593</v>
      </c>
      <c r="G27" s="184" t="s">
        <v>4036</v>
      </c>
      <c r="H27" s="174">
        <v>943.39200000000017</v>
      </c>
      <c r="I27" s="187" t="s">
        <v>3693</v>
      </c>
      <c r="J27" s="174">
        <v>0.57999999999999996</v>
      </c>
      <c r="K27" s="156">
        <f t="shared" si="0"/>
        <v>547.16999999999996</v>
      </c>
      <c r="L27" s="148">
        <v>0.2097</v>
      </c>
      <c r="M27" s="148">
        <v>1.1122000000000001</v>
      </c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ht="24" x14ac:dyDescent="0.25">
      <c r="A28" s="166"/>
      <c r="B28" s="178">
        <v>11</v>
      </c>
      <c r="C28" s="72">
        <v>11</v>
      </c>
      <c r="D28" s="141" t="s">
        <v>3776</v>
      </c>
      <c r="E28" s="180" t="s">
        <v>4069</v>
      </c>
      <c r="F28" s="107">
        <v>44593</v>
      </c>
      <c r="G28" s="184" t="s">
        <v>4037</v>
      </c>
      <c r="H28" s="174">
        <v>6000</v>
      </c>
      <c r="I28" s="187" t="s">
        <v>3695</v>
      </c>
      <c r="J28" s="174">
        <v>3.21</v>
      </c>
      <c r="K28" s="156">
        <f t="shared" si="0"/>
        <v>19260</v>
      </c>
      <c r="L28" s="148">
        <v>0.2097</v>
      </c>
      <c r="M28" s="148">
        <v>1.1122000000000001</v>
      </c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48" x14ac:dyDescent="0.25">
      <c r="A29" s="166"/>
      <c r="B29" s="178">
        <v>12</v>
      </c>
      <c r="C29" s="72">
        <v>12</v>
      </c>
      <c r="D29" s="141" t="s">
        <v>3776</v>
      </c>
      <c r="E29" s="180" t="s">
        <v>4067</v>
      </c>
      <c r="F29" s="107">
        <v>44593</v>
      </c>
      <c r="G29" s="184" t="s">
        <v>4038</v>
      </c>
      <c r="H29" s="174">
        <v>81</v>
      </c>
      <c r="I29" s="187" t="s">
        <v>3693</v>
      </c>
      <c r="J29" s="174">
        <v>1.48</v>
      </c>
      <c r="K29" s="156">
        <f t="shared" si="0"/>
        <v>119.88</v>
      </c>
      <c r="L29" s="148">
        <v>0.2097</v>
      </c>
      <c r="M29" s="148">
        <v>1.1122000000000001</v>
      </c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ht="48" x14ac:dyDescent="0.25">
      <c r="A30" s="166"/>
      <c r="B30" s="178">
        <v>13</v>
      </c>
      <c r="C30" s="72">
        <v>13</v>
      </c>
      <c r="D30" s="141" t="s">
        <v>3776</v>
      </c>
      <c r="E30" s="180" t="s">
        <v>4068</v>
      </c>
      <c r="F30" s="107">
        <v>44593</v>
      </c>
      <c r="G30" s="183" t="s">
        <v>4039</v>
      </c>
      <c r="H30" s="174">
        <v>342.36</v>
      </c>
      <c r="I30" s="187" t="s">
        <v>3693</v>
      </c>
      <c r="J30" s="174">
        <v>0.57999999999999996</v>
      </c>
      <c r="K30" s="156">
        <f t="shared" si="0"/>
        <v>198.57</v>
      </c>
      <c r="L30" s="148">
        <v>0.2097</v>
      </c>
      <c r="M30" s="148">
        <v>1.1122000000000001</v>
      </c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ht="48" x14ac:dyDescent="0.25">
      <c r="A31" s="166"/>
      <c r="B31" s="178">
        <v>14</v>
      </c>
      <c r="C31" s="72">
        <v>14</v>
      </c>
      <c r="D31" s="141" t="s">
        <v>3776</v>
      </c>
      <c r="E31" s="180" t="s">
        <v>4070</v>
      </c>
      <c r="F31" s="107">
        <v>44593</v>
      </c>
      <c r="G31" s="183" t="s">
        <v>4040</v>
      </c>
      <c r="H31" s="174">
        <v>300</v>
      </c>
      <c r="I31" s="187" t="s">
        <v>3696</v>
      </c>
      <c r="J31" s="174">
        <v>1612.57</v>
      </c>
      <c r="K31" s="156">
        <f t="shared" si="0"/>
        <v>483771</v>
      </c>
      <c r="L31" s="148">
        <v>0.2097</v>
      </c>
      <c r="M31" s="148">
        <v>1.1122000000000001</v>
      </c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ht="36" x14ac:dyDescent="0.25">
      <c r="A32" s="166"/>
      <c r="B32" s="178">
        <v>15</v>
      </c>
      <c r="C32" s="72">
        <v>15</v>
      </c>
      <c r="D32" s="141" t="s">
        <v>3776</v>
      </c>
      <c r="E32" s="180" t="s">
        <v>4071</v>
      </c>
      <c r="F32" s="107">
        <v>44593</v>
      </c>
      <c r="G32" s="183" t="s">
        <v>4041</v>
      </c>
      <c r="H32" s="174">
        <v>9000</v>
      </c>
      <c r="I32" s="188" t="s">
        <v>3765</v>
      </c>
      <c r="J32" s="174">
        <v>2.0299999999999998</v>
      </c>
      <c r="K32" s="156">
        <f t="shared" si="0"/>
        <v>18270</v>
      </c>
      <c r="L32" s="148">
        <v>0.2097</v>
      </c>
      <c r="M32" s="148">
        <v>1.1122000000000001</v>
      </c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ht="36" x14ac:dyDescent="0.25">
      <c r="A33" s="166"/>
      <c r="B33" s="178">
        <v>16</v>
      </c>
      <c r="C33" s="72">
        <v>16</v>
      </c>
      <c r="D33" s="141" t="s">
        <v>3776</v>
      </c>
      <c r="E33" s="180">
        <v>93590</v>
      </c>
      <c r="F33" s="107">
        <v>44593</v>
      </c>
      <c r="G33" s="183" t="s">
        <v>4042</v>
      </c>
      <c r="H33" s="174">
        <v>4440</v>
      </c>
      <c r="I33" s="188" t="s">
        <v>3765</v>
      </c>
      <c r="J33" s="174">
        <v>0.79</v>
      </c>
      <c r="K33" s="156">
        <f t="shared" si="0"/>
        <v>3507.6</v>
      </c>
      <c r="L33" s="148">
        <v>0.2097</v>
      </c>
      <c r="M33" s="148">
        <v>1.1122000000000001</v>
      </c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ht="48" x14ac:dyDescent="0.25">
      <c r="A34" s="166"/>
      <c r="B34" s="178">
        <v>17</v>
      </c>
      <c r="C34" s="72">
        <v>17</v>
      </c>
      <c r="D34" s="141" t="s">
        <v>3776</v>
      </c>
      <c r="E34" s="180" t="s">
        <v>4067</v>
      </c>
      <c r="F34" s="107">
        <v>44593</v>
      </c>
      <c r="G34" s="185" t="s">
        <v>4043</v>
      </c>
      <c r="H34" s="174">
        <v>509.4</v>
      </c>
      <c r="I34" s="189" t="s">
        <v>3693</v>
      </c>
      <c r="J34" s="174">
        <v>1.48</v>
      </c>
      <c r="K34" s="156">
        <f t="shared" si="0"/>
        <v>753.91</v>
      </c>
      <c r="L34" s="148">
        <v>0.2097</v>
      </c>
      <c r="M34" s="148">
        <v>1.1122000000000001</v>
      </c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ht="48" x14ac:dyDescent="0.25">
      <c r="A35" s="166"/>
      <c r="B35" s="178">
        <v>18</v>
      </c>
      <c r="C35" s="72">
        <v>18</v>
      </c>
      <c r="D35" s="141" t="s">
        <v>3776</v>
      </c>
      <c r="E35" s="180" t="s">
        <v>4068</v>
      </c>
      <c r="F35" s="107">
        <v>44593</v>
      </c>
      <c r="G35" s="183" t="s">
        <v>4044</v>
      </c>
      <c r="H35" s="174">
        <v>1392.36</v>
      </c>
      <c r="I35" s="189" t="s">
        <v>3693</v>
      </c>
      <c r="J35" s="174">
        <v>0.57999999999999996</v>
      </c>
      <c r="K35" s="156">
        <f t="shared" si="0"/>
        <v>807.57</v>
      </c>
      <c r="L35" s="148">
        <v>0.2097</v>
      </c>
      <c r="M35" s="148">
        <v>1.1122000000000001</v>
      </c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ht="24" x14ac:dyDescent="0.25">
      <c r="A36" s="166"/>
      <c r="B36" s="178">
        <v>19</v>
      </c>
      <c r="C36" s="72">
        <v>19</v>
      </c>
      <c r="D36" s="141" t="s">
        <v>3776</v>
      </c>
      <c r="E36" s="180" t="s">
        <v>4072</v>
      </c>
      <c r="F36" s="107">
        <v>44593</v>
      </c>
      <c r="G36" s="183" t="s">
        <v>4045</v>
      </c>
      <c r="H36" s="174">
        <v>300</v>
      </c>
      <c r="I36" s="189" t="s">
        <v>3696</v>
      </c>
      <c r="J36" s="174">
        <v>7.46</v>
      </c>
      <c r="K36" s="156">
        <f t="shared" si="0"/>
        <v>2238</v>
      </c>
      <c r="L36" s="148">
        <v>0.2097</v>
      </c>
      <c r="M36" s="148">
        <v>1.1122000000000001</v>
      </c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182" t="s">
        <v>4046</v>
      </c>
      <c r="H37" s="174"/>
      <c r="I37" s="186" t="s">
        <v>4080</v>
      </c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ht="36" x14ac:dyDescent="0.25">
      <c r="A38" s="166"/>
      <c r="B38" s="178">
        <v>20</v>
      </c>
      <c r="C38" s="72">
        <v>20</v>
      </c>
      <c r="D38" s="141" t="s">
        <v>3776</v>
      </c>
      <c r="E38" s="180" t="s">
        <v>4073</v>
      </c>
      <c r="F38" s="107">
        <v>44593</v>
      </c>
      <c r="G38" s="184" t="s">
        <v>4047</v>
      </c>
      <c r="H38" s="174">
        <v>1000</v>
      </c>
      <c r="I38" s="187" t="s">
        <v>3694</v>
      </c>
      <c r="J38" s="174">
        <v>4.72</v>
      </c>
      <c r="K38" s="156">
        <f t="shared" si="0"/>
        <v>4720</v>
      </c>
      <c r="L38" s="148">
        <v>0.2097</v>
      </c>
      <c r="M38" s="148">
        <v>1.1122000000000001</v>
      </c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ht="24" x14ac:dyDescent="0.25">
      <c r="A39" s="166"/>
      <c r="B39" s="178">
        <v>21</v>
      </c>
      <c r="C39" s="72">
        <v>21</v>
      </c>
      <c r="D39" s="141" t="s">
        <v>3776</v>
      </c>
      <c r="E39" s="180" t="s">
        <v>4073</v>
      </c>
      <c r="F39" s="107">
        <v>44593</v>
      </c>
      <c r="G39" s="184" t="s">
        <v>4048</v>
      </c>
      <c r="H39" s="174">
        <v>2000</v>
      </c>
      <c r="I39" s="187" t="s">
        <v>3694</v>
      </c>
      <c r="J39" s="174">
        <v>4.72</v>
      </c>
      <c r="K39" s="156">
        <f t="shared" si="0"/>
        <v>9440</v>
      </c>
      <c r="L39" s="148">
        <v>0.2097</v>
      </c>
      <c r="M39" s="148">
        <v>1.1122000000000001</v>
      </c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ht="36" x14ac:dyDescent="0.25">
      <c r="A40" s="166"/>
      <c r="B40" s="178">
        <v>22</v>
      </c>
      <c r="C40" s="72">
        <v>22</v>
      </c>
      <c r="D40" s="141" t="s">
        <v>3776</v>
      </c>
      <c r="E40" s="180">
        <v>5213418</v>
      </c>
      <c r="F40" s="107">
        <v>44593</v>
      </c>
      <c r="G40" s="184" t="s">
        <v>4049</v>
      </c>
      <c r="H40" s="174">
        <v>0.79</v>
      </c>
      <c r="I40" s="190" t="s">
        <v>3695</v>
      </c>
      <c r="J40" s="174">
        <v>519.04999999999995</v>
      </c>
      <c r="K40" s="156">
        <f t="shared" si="0"/>
        <v>410.05</v>
      </c>
      <c r="L40" s="148">
        <v>0.2097</v>
      </c>
      <c r="M40" s="148">
        <v>1.1122000000000001</v>
      </c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ht="36" x14ac:dyDescent="0.25">
      <c r="A41" s="166"/>
      <c r="B41" s="178">
        <v>23</v>
      </c>
      <c r="C41" s="72">
        <v>23</v>
      </c>
      <c r="D41" s="141" t="s">
        <v>3776</v>
      </c>
      <c r="E41" s="180" t="s">
        <v>4074</v>
      </c>
      <c r="F41" s="107">
        <v>44593</v>
      </c>
      <c r="G41" s="184" t="s">
        <v>4050</v>
      </c>
      <c r="H41" s="174">
        <v>0.75</v>
      </c>
      <c r="I41" s="187" t="s">
        <v>3695</v>
      </c>
      <c r="J41" s="174">
        <v>519.04999999999995</v>
      </c>
      <c r="K41" s="156">
        <f t="shared" si="0"/>
        <v>389.29</v>
      </c>
      <c r="L41" s="148">
        <v>0.2097</v>
      </c>
      <c r="M41" s="148">
        <v>1.1122000000000001</v>
      </c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ht="24" x14ac:dyDescent="0.25">
      <c r="A42" s="166"/>
      <c r="B42" s="178">
        <v>24</v>
      </c>
      <c r="C42" s="72">
        <v>24</v>
      </c>
      <c r="D42" s="141" t="s">
        <v>3776</v>
      </c>
      <c r="E42" s="180" t="s">
        <v>4075</v>
      </c>
      <c r="F42" s="107">
        <v>44593</v>
      </c>
      <c r="G42" s="184" t="s">
        <v>4051</v>
      </c>
      <c r="H42" s="174">
        <v>21</v>
      </c>
      <c r="I42" s="187" t="s">
        <v>3694</v>
      </c>
      <c r="J42" s="174">
        <v>139.72</v>
      </c>
      <c r="K42" s="156">
        <f t="shared" si="0"/>
        <v>2934.12</v>
      </c>
      <c r="L42" s="148">
        <v>0.2097</v>
      </c>
      <c r="M42" s="148">
        <v>1.1122000000000001</v>
      </c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v>25</v>
      </c>
      <c r="C43" s="72">
        <v>25</v>
      </c>
      <c r="D43" s="141" t="s">
        <v>3776</v>
      </c>
      <c r="E43" s="180" t="s">
        <v>4076</v>
      </c>
      <c r="F43" s="107">
        <v>44593</v>
      </c>
      <c r="G43" s="184" t="s">
        <v>4052</v>
      </c>
      <c r="H43" s="174">
        <v>0.378</v>
      </c>
      <c r="I43" s="187" t="s">
        <v>3696</v>
      </c>
      <c r="J43" s="174">
        <v>159.58000000000001</v>
      </c>
      <c r="K43" s="156">
        <f t="shared" si="0"/>
        <v>60.32</v>
      </c>
      <c r="L43" s="148">
        <v>0.2097</v>
      </c>
      <c r="M43" s="148">
        <v>1.1122000000000001</v>
      </c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v>26</v>
      </c>
      <c r="C44" s="72">
        <v>26</v>
      </c>
      <c r="D44" s="141" t="s">
        <v>3776</v>
      </c>
      <c r="E44" s="180" t="s">
        <v>4077</v>
      </c>
      <c r="F44" s="107">
        <v>44593</v>
      </c>
      <c r="G44" s="184" t="s">
        <v>4053</v>
      </c>
      <c r="H44" s="174">
        <v>0.378</v>
      </c>
      <c r="I44" s="187" t="s">
        <v>3696</v>
      </c>
      <c r="J44" s="174">
        <v>458.41</v>
      </c>
      <c r="K44" s="156">
        <f t="shared" si="0"/>
        <v>173.28</v>
      </c>
      <c r="L44" s="148">
        <v>0.2097</v>
      </c>
      <c r="M44" s="148">
        <v>1.1122000000000001</v>
      </c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ht="24" x14ac:dyDescent="0.25">
      <c r="A45" s="166"/>
      <c r="B45" s="178">
        <v>27</v>
      </c>
      <c r="C45" s="72">
        <v>27</v>
      </c>
      <c r="D45" s="141" t="s">
        <v>3776</v>
      </c>
      <c r="E45" s="180" t="s">
        <v>4078</v>
      </c>
      <c r="F45" s="107">
        <v>44593</v>
      </c>
      <c r="G45" s="184" t="s">
        <v>4054</v>
      </c>
      <c r="H45" s="174">
        <v>0.378</v>
      </c>
      <c r="I45" s="187" t="s">
        <v>3696</v>
      </c>
      <c r="J45" s="174">
        <v>304.82</v>
      </c>
      <c r="K45" s="156">
        <f t="shared" si="0"/>
        <v>115.22</v>
      </c>
      <c r="L45" s="148">
        <v>0.2097</v>
      </c>
      <c r="M45" s="148">
        <v>1.1122000000000001</v>
      </c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182" t="s">
        <v>4055</v>
      </c>
      <c r="H46" s="174"/>
      <c r="I46" s="186" t="s">
        <v>4080</v>
      </c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v>28</v>
      </c>
      <c r="C47" s="72">
        <v>28</v>
      </c>
      <c r="D47" s="141" t="s">
        <v>3776</v>
      </c>
      <c r="E47" s="180" t="s">
        <v>4079</v>
      </c>
      <c r="F47" s="107">
        <v>44593</v>
      </c>
      <c r="G47" s="184" t="s">
        <v>4056</v>
      </c>
      <c r="H47" s="174">
        <v>1</v>
      </c>
      <c r="I47" s="187" t="s">
        <v>3701</v>
      </c>
      <c r="J47" s="174">
        <v>3716.05</v>
      </c>
      <c r="K47" s="156">
        <f t="shared" si="0"/>
        <v>3716.05</v>
      </c>
      <c r="L47" s="148">
        <v>0.2097</v>
      </c>
      <c r="M47" s="148">
        <v>1.1122000000000001</v>
      </c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9">
    <mergeCell ref="E10:E11"/>
    <mergeCell ref="D10:D11"/>
    <mergeCell ref="F10:F11"/>
    <mergeCell ref="G12:G13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base!$I$2:$I$124</xm:f>
          </x14:formula1>
          <xm:sqref>I1</xm:sqref>
        </x14:dataValidation>
        <x14:dataValidation type="list" allowBlank="1" showInputMessage="1" showErrorMessage="1">
          <x14:formula1>
            <xm:f>base!$I$2:$I$124</xm:f>
          </x14:formula1>
          <xm:sqref>I3:I4</xm:sqref>
        </x14:dataValidation>
        <x14:dataValidation type="list" allowBlank="1" showInputMessage="1" showErrorMessage="1">
          <x14:formula1>
            <xm:f>base!$I$2:$I$124</xm:f>
          </x14:formula1>
          <xm:sqref>I10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base!$I$2:$I$125</xm:f>
          </x14:formula1>
          <xm:sqref>I12:I1048576</xm:sqref>
        </x14:dataValidation>
        <x14:dataValidation type="list" allowBlank="1" showInputMessage="1" showErrorMessage="1">
          <x14:formula1>
            <xm:f>base!$N$2:$N$35</xm:f>
          </x14:formula1>
          <xm:sqref>D3:D6</xm:sqref>
        </x14:dataValidation>
        <x14:dataValidation type="list" allowBlank="1" showInputMessage="1" showErrorMessage="1">
          <x14:formula1>
            <xm:f>base!$N$2:$N$35</xm:f>
          </x14:formula1>
          <xm:sqref>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0" t="s">
        <v>3679</v>
      </c>
      <c r="B1" s="241"/>
      <c r="C1" s="241"/>
      <c r="D1" s="241"/>
      <c r="E1" s="241"/>
      <c r="F1" s="241"/>
      <c r="G1" s="241"/>
      <c r="H1" s="242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49" t="str">
        <f>IF(Identificação!B2=0,"",Identificação!B2)</f>
        <v>Tomada de Preços</v>
      </c>
      <c r="D2" s="249"/>
      <c r="E2" s="30" t="s">
        <v>151</v>
      </c>
      <c r="F2" s="31">
        <f>IF(Identificação!E2=0,"",Identificação!E2)</f>
        <v>5</v>
      </c>
      <c r="G2" s="30" t="s">
        <v>152</v>
      </c>
      <c r="H2" s="32">
        <f>IF(Identificação!G2=0,"",Identificação!G2)</f>
        <v>2022</v>
      </c>
      <c r="I2" s="153"/>
      <c r="J2" s="153"/>
      <c r="K2" s="2"/>
    </row>
    <row r="3" spans="1:12" s="29" customFormat="1" ht="30.75" customHeight="1" thickBot="1" x14ac:dyDescent="0.3">
      <c r="A3" s="247" t="s">
        <v>153</v>
      </c>
      <c r="B3" s="248"/>
      <c r="C3" s="245" t="str">
        <f>IF(Identificação!B3=0,"",Identificação!B3)</f>
        <v>Pavimentação Estrada Ivo da Rosa KM 0 + 465,15 a km 1 + 465,15</v>
      </c>
      <c r="D3" s="245"/>
      <c r="E3" s="245"/>
      <c r="F3" s="245"/>
      <c r="G3" s="245"/>
      <c r="H3" s="246"/>
      <c r="I3" s="153"/>
      <c r="J3" s="153"/>
    </row>
    <row r="4" spans="1:12" s="29" customFormat="1" ht="15.75" thickBot="1" x14ac:dyDescent="0.3">
      <c r="A4" s="19" t="s">
        <v>3791</v>
      </c>
      <c r="B4" s="27"/>
      <c r="C4" s="200"/>
      <c r="D4" s="200"/>
      <c r="E4" s="200"/>
      <c r="F4" s="200"/>
      <c r="G4" s="23" t="s">
        <v>3753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50" t="str">
        <f>IF(Identificação!B5=0,"",Identificação!B5)</f>
        <v>Obras e Serviços de Engenharia</v>
      </c>
      <c r="D5" s="251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43">
        <f>SUMIFS(H12:H39953,B12:B39953,"&gt;0",H12:H39953,"&lt;&gt;0")</f>
        <v>0</v>
      </c>
      <c r="D6" s="244"/>
      <c r="E6" s="5"/>
      <c r="F6" s="5"/>
      <c r="G6" s="6"/>
      <c r="I6" s="153"/>
      <c r="J6" s="153"/>
    </row>
    <row r="7" spans="1:12" s="29" customFormat="1" x14ac:dyDescent="0.25">
      <c r="A7" s="168" t="s">
        <v>3821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3942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4" t="s">
        <v>3754</v>
      </c>
      <c r="B10" s="234" t="s">
        <v>3755</v>
      </c>
      <c r="C10" s="234" t="s">
        <v>3677</v>
      </c>
      <c r="D10" s="236" t="s">
        <v>3756</v>
      </c>
      <c r="E10" s="238" t="s">
        <v>171</v>
      </c>
      <c r="F10" s="239"/>
      <c r="G10" s="239"/>
      <c r="H10" s="239"/>
      <c r="I10" s="239"/>
      <c r="J10" s="239"/>
      <c r="K10" s="239"/>
    </row>
    <row r="11" spans="1:12" s="28" customFormat="1" ht="45" x14ac:dyDescent="0.25">
      <c r="A11" s="235"/>
      <c r="B11" s="235"/>
      <c r="C11" s="235"/>
      <c r="D11" s="237"/>
      <c r="E11" s="85" t="s">
        <v>3757</v>
      </c>
      <c r="F11" s="24" t="s">
        <v>3758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 t="str">
        <f>'Orçamento-base'!B12</f>
        <v/>
      </c>
      <c r="C12" s="105" t="str">
        <f>IF('Orçamento-base'!C12&gt;0,'Orçamento-base'!C12,"")</f>
        <v/>
      </c>
      <c r="D12" s="86" t="str">
        <f>IF('Orçamento-base'!G12&gt;0,'Orçamento-base'!G12,"")</f>
        <v>SERVIÇOS</v>
      </c>
      <c r="E12" s="176" t="str">
        <f>IF('Orçamento-base'!H12&gt;0,'Orçamento-base'!H12,"")</f>
        <v>Quant.</v>
      </c>
      <c r="F12" s="86" t="str">
        <f>IF('Orçamento-base'!I12&gt;0,'Orçamento-base'!I12,"")</f>
        <v/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 t="str">
        <f>'Orçamento-base'!B13</f>
        <v/>
      </c>
      <c r="C13" s="105" t="str">
        <f>IF('Orçamento-base'!C13&gt;0,'Orçamento-base'!C13,"")</f>
        <v/>
      </c>
      <c r="D13" s="86" t="str">
        <f>IF('Orçamento-base'!G13&gt;0,'Orçamento-base'!G13,"")</f>
        <v/>
      </c>
      <c r="E13" s="176" t="str">
        <f>IF('Orçamento-base'!H13&gt;0,'Orçamento-base'!H13,"")</f>
        <v/>
      </c>
      <c r="F13" s="86" t="str">
        <f>IF('Orçamento-base'!I13&gt;0,'Orçamento-base'!I13,"")</f>
        <v/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3790</v>
      </c>
      <c r="C1" s="135" t="s">
        <v>177</v>
      </c>
      <c r="D1" s="135" t="s">
        <v>3799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3789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3789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3789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3789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3789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3810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3804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3820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3817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3818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3805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3819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3803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3811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3806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3808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3807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3809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3815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3813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3814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3812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3789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3789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3789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3789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3789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3810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3804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3820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3817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3818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3805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3819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3803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3811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3806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3808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3807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3809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3815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3813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3814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3812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3796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3797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3798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3786</v>
      </c>
      <c r="C1" s="116" t="s">
        <v>177</v>
      </c>
      <c r="D1" s="116" t="s">
        <v>3787</v>
      </c>
      <c r="E1" s="116" t="s">
        <v>3788</v>
      </c>
      <c r="F1" s="119" t="s">
        <v>169</v>
      </c>
      <c r="G1" s="116" t="s">
        <v>3790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3789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3789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95" workbookViewId="0">
      <selection activeCell="D110" sqref="D110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3816</v>
      </c>
      <c r="F1" s="129" t="s">
        <v>178</v>
      </c>
      <c r="I1" s="169" t="s">
        <v>3746</v>
      </c>
      <c r="J1" s="169" t="s">
        <v>3745</v>
      </c>
      <c r="K1" s="129" t="s">
        <v>1</v>
      </c>
      <c r="L1" s="129" t="s">
        <v>169</v>
      </c>
      <c r="M1" s="129" t="s">
        <v>3688</v>
      </c>
      <c r="N1" s="129" t="s">
        <v>3778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3848</v>
      </c>
      <c r="J2" s="170" t="s">
        <v>3849</v>
      </c>
      <c r="K2" s="130" t="s">
        <v>3943</v>
      </c>
      <c r="L2" s="130" t="s">
        <v>3682</v>
      </c>
      <c r="M2" s="130" t="s">
        <v>3689</v>
      </c>
      <c r="N2" s="164" t="s">
        <v>3994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3825</v>
      </c>
      <c r="J3" s="170" t="s">
        <v>3824</v>
      </c>
      <c r="K3" s="130" t="s">
        <v>2</v>
      </c>
      <c r="L3" s="130" t="s">
        <v>3683</v>
      </c>
      <c r="M3" s="130" t="s">
        <v>3691</v>
      </c>
      <c r="N3" s="164" t="s">
        <v>3985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3894</v>
      </c>
      <c r="J4" s="170" t="s">
        <v>3894</v>
      </c>
      <c r="K4" s="132" t="s">
        <v>3931</v>
      </c>
      <c r="L4" s="130" t="s">
        <v>3684</v>
      </c>
      <c r="M4" s="130" t="s">
        <v>3690</v>
      </c>
      <c r="N4" s="164" t="s">
        <v>3982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3827</v>
      </c>
      <c r="J5" s="170" t="s">
        <v>3826</v>
      </c>
      <c r="K5" s="130" t="s">
        <v>3</v>
      </c>
      <c r="L5" s="130" t="s">
        <v>3686</v>
      </c>
      <c r="M5" s="130" t="s">
        <v>3692</v>
      </c>
      <c r="N5" s="130" t="s">
        <v>4007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3895</v>
      </c>
      <c r="J6" s="170" t="s">
        <v>3896</v>
      </c>
      <c r="K6" s="130" t="s">
        <v>4002</v>
      </c>
      <c r="L6" s="130" t="s">
        <v>3685</v>
      </c>
      <c r="N6" s="164" t="s">
        <v>3995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3704</v>
      </c>
      <c r="J7" s="170" t="s">
        <v>3705</v>
      </c>
      <c r="K7" s="130" t="s">
        <v>4003</v>
      </c>
      <c r="L7" s="130" t="s">
        <v>3680</v>
      </c>
      <c r="N7" s="164" t="s">
        <v>3983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3831</v>
      </c>
      <c r="J8" s="170" t="s">
        <v>3830</v>
      </c>
      <c r="K8" s="130" t="s">
        <v>8</v>
      </c>
      <c r="L8" s="130" t="s">
        <v>170</v>
      </c>
      <c r="N8" s="164" t="s">
        <v>4008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0" t="s">
        <v>3822</v>
      </c>
      <c r="J9" s="170" t="s">
        <v>3823</v>
      </c>
      <c r="K9" s="130" t="s">
        <v>4</v>
      </c>
      <c r="L9" s="130" t="s">
        <v>3681</v>
      </c>
      <c r="N9" s="164" t="s">
        <v>3996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3" t="s">
        <v>3897</v>
      </c>
      <c r="J10" s="170" t="s">
        <v>3898</v>
      </c>
      <c r="K10" s="130" t="s">
        <v>3980</v>
      </c>
      <c r="L10" s="130" t="s">
        <v>3687</v>
      </c>
      <c r="N10" s="164" t="s">
        <v>3930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3834</v>
      </c>
      <c r="J11" s="170" t="s">
        <v>3835</v>
      </c>
      <c r="K11" s="130" t="s">
        <v>3981</v>
      </c>
      <c r="N11" s="130" t="s">
        <v>4010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3833</v>
      </c>
      <c r="J12" s="170" t="s">
        <v>3832</v>
      </c>
      <c r="K12" s="130" t="s">
        <v>3959</v>
      </c>
      <c r="N12" s="164" t="s">
        <v>3800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3838</v>
      </c>
      <c r="J13" s="170" t="s">
        <v>3836</v>
      </c>
      <c r="K13" s="130" t="s">
        <v>3960</v>
      </c>
      <c r="N13" s="130" t="s">
        <v>4011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3938</v>
      </c>
      <c r="J14" s="170" t="s">
        <v>3939</v>
      </c>
      <c r="K14" s="130" t="s">
        <v>5</v>
      </c>
      <c r="N14" s="164" t="s">
        <v>3801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3828</v>
      </c>
      <c r="J15" s="170" t="s">
        <v>3829</v>
      </c>
      <c r="K15" s="130" t="s">
        <v>6</v>
      </c>
      <c r="N15" s="164" t="s">
        <v>3777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3706</v>
      </c>
      <c r="J16" s="170" t="s">
        <v>3707</v>
      </c>
      <c r="K16" s="130" t="s">
        <v>4004</v>
      </c>
      <c r="N16" s="164" t="s">
        <v>3802</v>
      </c>
    </row>
    <row r="17" spans="3:14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3899</v>
      </c>
      <c r="J17" s="170" t="s">
        <v>3900</v>
      </c>
      <c r="K17" s="130" t="s">
        <v>4005</v>
      </c>
      <c r="N17" s="130" t="s">
        <v>4009</v>
      </c>
    </row>
    <row r="18" spans="3:14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3843</v>
      </c>
      <c r="J18" s="170" t="s">
        <v>3844</v>
      </c>
      <c r="K18" s="130" t="s">
        <v>4006</v>
      </c>
      <c r="N18" s="164" t="s">
        <v>3795</v>
      </c>
    </row>
    <row r="19" spans="3:14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3840</v>
      </c>
      <c r="J19" s="170" t="s">
        <v>3840</v>
      </c>
      <c r="K19" s="130" t="s">
        <v>3962</v>
      </c>
      <c r="N19" s="164" t="s">
        <v>3779</v>
      </c>
    </row>
    <row r="20" spans="3:14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3846</v>
      </c>
      <c r="J20" s="170" t="s">
        <v>3845</v>
      </c>
      <c r="K20" s="130" t="s">
        <v>3961</v>
      </c>
      <c r="N20" s="130" t="s">
        <v>4012</v>
      </c>
    </row>
    <row r="21" spans="3:14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3934</v>
      </c>
      <c r="J21" s="170" t="s">
        <v>3936</v>
      </c>
      <c r="K21" s="130" t="s">
        <v>9</v>
      </c>
      <c r="N21" s="164" t="s">
        <v>3997</v>
      </c>
    </row>
    <row r="22" spans="3:14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3935</v>
      </c>
      <c r="J22" s="170" t="s">
        <v>3937</v>
      </c>
      <c r="K22" s="130" t="s">
        <v>7</v>
      </c>
      <c r="N22" s="164" t="s">
        <v>3998</v>
      </c>
    </row>
    <row r="23" spans="3:14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3944</v>
      </c>
      <c r="J23" s="170" t="s">
        <v>3945</v>
      </c>
      <c r="N23" s="164" t="s">
        <v>3792</v>
      </c>
    </row>
    <row r="24" spans="3:14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3710</v>
      </c>
      <c r="J24" s="170" t="s">
        <v>3711</v>
      </c>
      <c r="N24" s="164" t="s">
        <v>3781</v>
      </c>
    </row>
    <row r="25" spans="3:14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3839</v>
      </c>
      <c r="J25" s="170" t="s">
        <v>3837</v>
      </c>
      <c r="N25" s="164" t="s">
        <v>3993</v>
      </c>
    </row>
    <row r="26" spans="3:14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3903</v>
      </c>
      <c r="J26" s="170" t="s">
        <v>3904</v>
      </c>
      <c r="N26" s="164" t="s">
        <v>3999</v>
      </c>
    </row>
    <row r="27" spans="3:14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3891</v>
      </c>
      <c r="J27" s="170" t="s">
        <v>3892</v>
      </c>
      <c r="N27" s="164" t="s">
        <v>3793</v>
      </c>
    </row>
    <row r="28" spans="3:14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3901</v>
      </c>
      <c r="J28" s="170" t="s">
        <v>3902</v>
      </c>
      <c r="N28" s="164" t="s">
        <v>4000</v>
      </c>
    </row>
    <row r="29" spans="3:14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3708</v>
      </c>
      <c r="J29" s="170" t="s">
        <v>3709</v>
      </c>
      <c r="N29" s="164" t="s">
        <v>4021</v>
      </c>
    </row>
    <row r="30" spans="3:14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3958</v>
      </c>
      <c r="J30" s="170" t="s">
        <v>3957</v>
      </c>
      <c r="N30" s="164" t="s">
        <v>3780</v>
      </c>
    </row>
    <row r="31" spans="3:14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3841</v>
      </c>
      <c r="J31" s="170" t="s">
        <v>3842</v>
      </c>
      <c r="N31" s="164" t="s">
        <v>3776</v>
      </c>
    </row>
    <row r="32" spans="3:14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3702</v>
      </c>
      <c r="J32" s="170" t="s">
        <v>18</v>
      </c>
      <c r="N32" s="164" t="s">
        <v>4001</v>
      </c>
    </row>
    <row r="33" spans="3:14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3712</v>
      </c>
      <c r="J33" s="170" t="s">
        <v>3712</v>
      </c>
      <c r="N33" s="164" t="s">
        <v>3775</v>
      </c>
    </row>
    <row r="34" spans="3:14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3847</v>
      </c>
      <c r="J34" s="170" t="s">
        <v>3847</v>
      </c>
      <c r="N34" s="164" t="s">
        <v>3984</v>
      </c>
    </row>
    <row r="35" spans="3:14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3713</v>
      </c>
      <c r="J35" s="170" t="s">
        <v>3714</v>
      </c>
      <c r="N35" s="164" t="s">
        <v>3794</v>
      </c>
    </row>
    <row r="36" spans="3:14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3782</v>
      </c>
      <c r="J36" s="170" t="s">
        <v>3783</v>
      </c>
    </row>
    <row r="37" spans="3:14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3967</v>
      </c>
      <c r="J37" s="170" t="s">
        <v>3968</v>
      </c>
    </row>
    <row r="38" spans="3:14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3715</v>
      </c>
      <c r="J38" s="170" t="s">
        <v>3716</v>
      </c>
    </row>
    <row r="39" spans="3:14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3717</v>
      </c>
      <c r="J39" s="170" t="s">
        <v>3718</v>
      </c>
    </row>
    <row r="40" spans="3:14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3905</v>
      </c>
      <c r="J40" s="170" t="s">
        <v>3906</v>
      </c>
    </row>
    <row r="41" spans="3:14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3907</v>
      </c>
      <c r="J41" s="170" t="s">
        <v>3908</v>
      </c>
    </row>
    <row r="42" spans="3:14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0" t="s">
        <v>3719</v>
      </c>
      <c r="J42" s="170" t="s">
        <v>3720</v>
      </c>
    </row>
    <row r="43" spans="3:14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3854</v>
      </c>
      <c r="J43" s="170" t="s">
        <v>3854</v>
      </c>
    </row>
    <row r="44" spans="3:14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4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3" t="s">
        <v>3851</v>
      </c>
      <c r="J45" s="170" t="s">
        <v>3850</v>
      </c>
    </row>
    <row r="46" spans="3:14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3721</v>
      </c>
      <c r="J46" s="170" t="s">
        <v>3722</v>
      </c>
    </row>
    <row r="47" spans="3:14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3946</v>
      </c>
      <c r="J47" s="170" t="s">
        <v>3947</v>
      </c>
    </row>
    <row r="48" spans="3:14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3974</v>
      </c>
      <c r="J48" s="170" t="s">
        <v>3975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0" t="s">
        <v>3698</v>
      </c>
      <c r="J49" s="170" t="s">
        <v>14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3723</v>
      </c>
      <c r="J50" s="170" t="s">
        <v>3724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3" t="s">
        <v>3879</v>
      </c>
      <c r="J51" s="170" t="s">
        <v>3880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3725</v>
      </c>
      <c r="J52" s="170" t="s">
        <v>3726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3774</v>
      </c>
      <c r="J53" s="170" t="s">
        <v>3771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3883</v>
      </c>
      <c r="J54" s="170" t="s">
        <v>3884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3940</v>
      </c>
      <c r="J55" s="170" t="s">
        <v>3941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3700</v>
      </c>
      <c r="J56" s="170" t="s">
        <v>16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4013</v>
      </c>
      <c r="J57" s="170" t="s">
        <v>4014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3796</v>
      </c>
      <c r="G58" s="132" t="s">
        <v>1912</v>
      </c>
      <c r="H58" s="132"/>
      <c r="I58" s="170" t="s">
        <v>3727</v>
      </c>
      <c r="J58" s="170" t="s">
        <v>3727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3767</v>
      </c>
      <c r="J59" s="170" t="s">
        <v>3768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3769</v>
      </c>
      <c r="J60" s="170" t="s">
        <v>3770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3909</v>
      </c>
      <c r="J61" s="170" t="s">
        <v>3910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0" t="s">
        <v>3728</v>
      </c>
      <c r="J62" s="170" t="s">
        <v>3729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3991</v>
      </c>
      <c r="J63" s="170" t="s">
        <v>3992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3697</v>
      </c>
      <c r="J64" s="170" t="s">
        <v>13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3911</v>
      </c>
      <c r="J65" s="170" t="s">
        <v>3912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3" t="s">
        <v>3893</v>
      </c>
      <c r="J66" s="170" t="s">
        <v>3855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3730</v>
      </c>
      <c r="J67" s="170" t="s">
        <v>3731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4015</v>
      </c>
      <c r="J68" s="170" t="s">
        <v>4016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3694</v>
      </c>
      <c r="J69" s="170" t="s">
        <v>10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0" t="s">
        <v>3695</v>
      </c>
      <c r="J70" s="170" t="s">
        <v>11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0" t="s">
        <v>3976</v>
      </c>
      <c r="J71" s="170" t="s">
        <v>3977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4017</v>
      </c>
      <c r="J72" s="170" t="s">
        <v>4018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0" t="s">
        <v>3696</v>
      </c>
      <c r="J73" s="170" t="s">
        <v>12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0" t="s">
        <v>3765</v>
      </c>
      <c r="J74" s="170" t="s">
        <v>3969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0" t="s">
        <v>3913</v>
      </c>
      <c r="J75" s="170" t="s">
        <v>3914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3972</v>
      </c>
      <c r="J76" s="170" t="s">
        <v>3973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3887</v>
      </c>
      <c r="J77" s="170" t="s">
        <v>3888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2" t="s">
        <v>3766</v>
      </c>
      <c r="J78" s="170" t="s">
        <v>3732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2" t="s">
        <v>3948</v>
      </c>
      <c r="J79" s="170" t="s">
        <v>3949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3733</v>
      </c>
      <c r="J80" s="170" t="s">
        <v>3734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3" t="s">
        <v>3858</v>
      </c>
      <c r="J81" s="170" t="s">
        <v>3859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3856</v>
      </c>
      <c r="J82" s="170" t="s">
        <v>3857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3860</v>
      </c>
      <c r="J83" s="170" t="s">
        <v>3861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3" t="s">
        <v>3986</v>
      </c>
      <c r="J84" s="170" t="s">
        <v>3987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0" t="s">
        <v>3970</v>
      </c>
      <c r="J85" s="170" t="s">
        <v>3971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3889</v>
      </c>
      <c r="J86" s="170" t="s">
        <v>3890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3703</v>
      </c>
      <c r="J87" s="170" t="s">
        <v>19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3735</v>
      </c>
      <c r="J88" s="170" t="s">
        <v>3735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3978</v>
      </c>
      <c r="J89" s="170" t="s">
        <v>3979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0" t="s">
        <v>3784</v>
      </c>
      <c r="J90" s="170" t="s">
        <v>3736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3989</v>
      </c>
      <c r="J91" s="170" t="s">
        <v>3990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0" t="s">
        <v>3915</v>
      </c>
      <c r="J92" s="170" t="s">
        <v>3916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0" t="s">
        <v>3917</v>
      </c>
      <c r="J93" s="170" t="s">
        <v>3918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3919</v>
      </c>
      <c r="J94" s="170" t="s">
        <v>3920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3862</v>
      </c>
      <c r="J95" s="170" t="s">
        <v>3863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3885</v>
      </c>
      <c r="J96" s="170" t="s">
        <v>3886</v>
      </c>
    </row>
    <row r="97" spans="3:10" x14ac:dyDescent="0.25">
      <c r="C97" s="131">
        <v>736</v>
      </c>
      <c r="D97" s="131" t="s">
        <v>3789</v>
      </c>
      <c r="E97" s="131">
        <v>6</v>
      </c>
      <c r="F97" s="131" t="s">
        <v>280</v>
      </c>
      <c r="G97" s="132" t="s">
        <v>1951</v>
      </c>
      <c r="H97" s="132"/>
      <c r="I97" s="173" t="s">
        <v>3864</v>
      </c>
      <c r="J97" s="170" t="s">
        <v>3865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0" t="s">
        <v>3737</v>
      </c>
      <c r="J98" s="170" t="s">
        <v>3738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0" t="s">
        <v>3921</v>
      </c>
      <c r="J99" s="170" t="s">
        <v>3922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0" t="s">
        <v>3950</v>
      </c>
      <c r="J100" s="170" t="s">
        <v>3951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0" t="s">
        <v>3739</v>
      </c>
      <c r="J101" s="170" t="s">
        <v>3740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3866</v>
      </c>
      <c r="J102" s="170" t="s">
        <v>3923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0" t="s">
        <v>3772</v>
      </c>
      <c r="J103" s="170" t="s">
        <v>3773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3" t="s">
        <v>3867</v>
      </c>
      <c r="J104" s="170" t="s">
        <v>3868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3" t="s">
        <v>3954</v>
      </c>
      <c r="J105" s="170" t="s">
        <v>3955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3" t="s">
        <v>3869</v>
      </c>
      <c r="J106" s="170" t="s">
        <v>3870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3" t="s">
        <v>3871</v>
      </c>
      <c r="J107" s="170" t="s">
        <v>3924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3699</v>
      </c>
      <c r="J108" s="170" t="s">
        <v>15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3741</v>
      </c>
      <c r="J109" s="170" t="s">
        <v>3742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3" t="s">
        <v>3878</v>
      </c>
      <c r="J110" s="170" t="s">
        <v>3877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3" t="s">
        <v>3876</v>
      </c>
      <c r="J111" s="170" t="s">
        <v>3876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3" t="s">
        <v>3925</v>
      </c>
      <c r="J112" s="170" t="s">
        <v>3926</v>
      </c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73" t="s">
        <v>3927</v>
      </c>
      <c r="J113" s="170" t="s">
        <v>3928</v>
      </c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73" t="s">
        <v>3952</v>
      </c>
      <c r="J114" s="170" t="s">
        <v>3953</v>
      </c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73" t="s">
        <v>3963</v>
      </c>
      <c r="J115" s="170" t="s">
        <v>3964</v>
      </c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71" t="s">
        <v>3872</v>
      </c>
      <c r="J116" s="170" t="s">
        <v>3873</v>
      </c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71" t="s">
        <v>3874</v>
      </c>
      <c r="J117" s="170" t="s">
        <v>3875</v>
      </c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70" t="s">
        <v>3693</v>
      </c>
      <c r="J118" s="170" t="s">
        <v>3748</v>
      </c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70" t="s">
        <v>3701</v>
      </c>
      <c r="J119" s="170" t="s">
        <v>17</v>
      </c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70" t="s">
        <v>3988</v>
      </c>
      <c r="J120" s="170" t="s">
        <v>3929</v>
      </c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70" t="s">
        <v>4019</v>
      </c>
      <c r="J121" s="170" t="s">
        <v>4020</v>
      </c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  <c r="I122" s="170" t="s">
        <v>3965</v>
      </c>
      <c r="J122" s="170" t="s">
        <v>3966</v>
      </c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  <c r="I123" s="170" t="s">
        <v>3743</v>
      </c>
      <c r="J123" s="170" t="s">
        <v>3744</v>
      </c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  <c r="I124" s="171" t="s">
        <v>3881</v>
      </c>
      <c r="J124" s="170" t="s">
        <v>3882</v>
      </c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  <c r="I125" s="171"/>
      <c r="J125" s="164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  <c r="I126" s="164"/>
      <c r="J126" s="164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  <c r="I127" s="164"/>
      <c r="J127" s="164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  <c r="I128" s="164"/>
      <c r="J128" s="164"/>
    </row>
    <row r="129" spans="3:10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  <c r="I129" s="164"/>
      <c r="J129" s="164"/>
    </row>
    <row r="130" spans="3:10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  <c r="I130" s="164"/>
      <c r="J130" s="164"/>
    </row>
    <row r="131" spans="3:10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  <c r="I131" s="164"/>
      <c r="J131" s="164"/>
    </row>
    <row r="132" spans="3:10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  <c r="I132" s="164"/>
      <c r="J132" s="164"/>
    </row>
    <row r="133" spans="3:10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  <c r="I133" s="164"/>
      <c r="J133" s="164"/>
    </row>
    <row r="134" spans="3:10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  <c r="I134" s="164"/>
      <c r="J134" s="164"/>
    </row>
    <row r="135" spans="3:10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10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10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10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10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10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10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10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10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10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3797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3798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3817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3818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3819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3820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3803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3804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3805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3806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3807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3808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3809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3810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3811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3812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3813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3814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3815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2022-04-25T12:13:58Z</dcterms:modified>
</cp:coreProperties>
</file>