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8-22 materiais de expediente\PROPOSTA\"/>
    </mc:Choice>
  </mc:AlternateContent>
  <bookViews>
    <workbookView xWindow="-120" yWindow="-120" windowWidth="20730" windowHeight="11160" tabRatio="816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6" l="1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F16" i="6"/>
  <c r="H16" i="6"/>
  <c r="A17" i="6"/>
  <c r="C17" i="6"/>
  <c r="D17" i="6"/>
  <c r="E17" i="6"/>
  <c r="F17" i="6"/>
  <c r="H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F20" i="6"/>
  <c r="H20" i="6"/>
  <c r="A21" i="6"/>
  <c r="C21" i="6"/>
  <c r="D21" i="6"/>
  <c r="E21" i="6"/>
  <c r="F21" i="6"/>
  <c r="H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F24" i="6"/>
  <c r="H24" i="6"/>
  <c r="A25" i="6"/>
  <c r="C25" i="6"/>
  <c r="D25" i="6"/>
  <c r="E25" i="6"/>
  <c r="F25" i="6"/>
  <c r="H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F28" i="6"/>
  <c r="H28" i="6"/>
  <c r="A29" i="6"/>
  <c r="C29" i="6"/>
  <c r="D29" i="6"/>
  <c r="E29" i="6"/>
  <c r="F29" i="6"/>
  <c r="H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F32" i="6"/>
  <c r="H32" i="6"/>
  <c r="A33" i="6"/>
  <c r="C33" i="6"/>
  <c r="D33" i="6"/>
  <c r="E33" i="6"/>
  <c r="F33" i="6"/>
  <c r="H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F36" i="6"/>
  <c r="H36" i="6"/>
  <c r="A37" i="6"/>
  <c r="C37" i="6"/>
  <c r="D37" i="6"/>
  <c r="E37" i="6"/>
  <c r="F37" i="6"/>
  <c r="H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F40" i="6"/>
  <c r="H40" i="6"/>
  <c r="A41" i="6"/>
  <c r="C41" i="6"/>
  <c r="D41" i="6"/>
  <c r="E41" i="6"/>
  <c r="F41" i="6"/>
  <c r="H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F44" i="6"/>
  <c r="H44" i="6"/>
  <c r="A45" i="6"/>
  <c r="C45" i="6"/>
  <c r="D45" i="6"/>
  <c r="E45" i="6"/>
  <c r="F45" i="6"/>
  <c r="H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F48" i="6"/>
  <c r="H48" i="6"/>
  <c r="A49" i="6"/>
  <c r="C49" i="6"/>
  <c r="D49" i="6"/>
  <c r="E49" i="6"/>
  <c r="F49" i="6"/>
  <c r="H49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52" i="6"/>
  <c r="C52" i="6"/>
  <c r="D52" i="6"/>
  <c r="E52" i="6"/>
  <c r="F52" i="6"/>
  <c r="H52" i="6"/>
  <c r="A53" i="6"/>
  <c r="C53" i="6"/>
  <c r="D53" i="6"/>
  <c r="E53" i="6"/>
  <c r="F53" i="6"/>
  <c r="H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F56" i="6"/>
  <c r="H56" i="6"/>
  <c r="A57" i="6"/>
  <c r="C57" i="6"/>
  <c r="D57" i="6"/>
  <c r="E57" i="6"/>
  <c r="F57" i="6"/>
  <c r="H57" i="6"/>
  <c r="A58" i="6"/>
  <c r="C58" i="6"/>
  <c r="D58" i="6"/>
  <c r="E58" i="6"/>
  <c r="H58" i="6" s="1"/>
  <c r="F58" i="6"/>
  <c r="A59" i="6"/>
  <c r="C59" i="6"/>
  <c r="D59" i="6"/>
  <c r="E59" i="6"/>
  <c r="H59" i="6" s="1"/>
  <c r="F59" i="6"/>
  <c r="A60" i="6"/>
  <c r="C60" i="6"/>
  <c r="D60" i="6"/>
  <c r="E60" i="6"/>
  <c r="F60" i="6"/>
  <c r="H60" i="6"/>
  <c r="A61" i="6"/>
  <c r="C61" i="6"/>
  <c r="D61" i="6"/>
  <c r="E61" i="6"/>
  <c r="F61" i="6"/>
  <c r="H61" i="6"/>
  <c r="A62" i="6"/>
  <c r="C62" i="6"/>
  <c r="D62" i="6"/>
  <c r="E62" i="6"/>
  <c r="H62" i="6" s="1"/>
  <c r="F62" i="6"/>
  <c r="A63" i="6"/>
  <c r="C63" i="6"/>
  <c r="D63" i="6"/>
  <c r="E63" i="6"/>
  <c r="H63" i="6" s="1"/>
  <c r="F63" i="6"/>
  <c r="A64" i="6"/>
  <c r="C64" i="6"/>
  <c r="D64" i="6"/>
  <c r="E64" i="6"/>
  <c r="F64" i="6"/>
  <c r="H64" i="6"/>
  <c r="A65" i="6"/>
  <c r="C65" i="6"/>
  <c r="D65" i="6"/>
  <c r="E65" i="6"/>
  <c r="F65" i="6"/>
  <c r="H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F68" i="6"/>
  <c r="H68" i="6"/>
  <c r="A69" i="6"/>
  <c r="C69" i="6"/>
  <c r="D69" i="6"/>
  <c r="E69" i="6"/>
  <c r="F69" i="6"/>
  <c r="H69" i="6"/>
  <c r="A70" i="6"/>
  <c r="C70" i="6"/>
  <c r="D70" i="6"/>
  <c r="E70" i="6"/>
  <c r="H70" i="6" s="1"/>
  <c r="F70" i="6"/>
  <c r="A71" i="6"/>
  <c r="C71" i="6"/>
  <c r="D71" i="6"/>
  <c r="E71" i="6"/>
  <c r="H71" i="6" s="1"/>
  <c r="F71" i="6"/>
  <c r="A72" i="6"/>
  <c r="C72" i="6"/>
  <c r="D72" i="6"/>
  <c r="E72" i="6"/>
  <c r="F72" i="6"/>
  <c r="H72" i="6"/>
  <c r="A73" i="6"/>
  <c r="C73" i="6"/>
  <c r="D73" i="6"/>
  <c r="E73" i="6"/>
  <c r="F73" i="6"/>
  <c r="H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F76" i="6"/>
  <c r="H76" i="6"/>
  <c r="A77" i="6"/>
  <c r="C77" i="6"/>
  <c r="D77" i="6"/>
  <c r="E77" i="6"/>
  <c r="F77" i="6"/>
  <c r="H77" i="6"/>
  <c r="A78" i="6"/>
  <c r="C78" i="6"/>
  <c r="D78" i="6"/>
  <c r="E78" i="6"/>
  <c r="H78" i="6" s="1"/>
  <c r="F78" i="6"/>
  <c r="A79" i="6"/>
  <c r="C79" i="6"/>
  <c r="D79" i="6"/>
  <c r="E79" i="6"/>
  <c r="H79" i="6" s="1"/>
  <c r="F79" i="6"/>
  <c r="A80" i="6"/>
  <c r="C80" i="6"/>
  <c r="D80" i="6"/>
  <c r="E80" i="6"/>
  <c r="F80" i="6"/>
  <c r="H80" i="6"/>
  <c r="A81" i="6"/>
  <c r="C81" i="6"/>
  <c r="D81" i="6"/>
  <c r="E81" i="6"/>
  <c r="F81" i="6"/>
  <c r="H81" i="6"/>
  <c r="A82" i="6"/>
  <c r="C82" i="6"/>
  <c r="D82" i="6"/>
  <c r="E82" i="6"/>
  <c r="H82" i="6" s="1"/>
  <c r="F82" i="6"/>
  <c r="A83" i="6"/>
  <c r="C83" i="6"/>
  <c r="D83" i="6"/>
  <c r="E83" i="6"/>
  <c r="H83" i="6" s="1"/>
  <c r="F83" i="6"/>
  <c r="A84" i="6"/>
  <c r="C84" i="6"/>
  <c r="D84" i="6"/>
  <c r="E84" i="6"/>
  <c r="F84" i="6"/>
  <c r="H84" i="6"/>
  <c r="A85" i="6"/>
  <c r="C85" i="6"/>
  <c r="D85" i="6"/>
  <c r="E85" i="6"/>
  <c r="F85" i="6"/>
  <c r="H85" i="6"/>
  <c r="A86" i="6"/>
  <c r="C86" i="6"/>
  <c r="D86" i="6"/>
  <c r="E86" i="6"/>
  <c r="H86" i="6" s="1"/>
  <c r="F86" i="6"/>
  <c r="A87" i="6"/>
  <c r="C87" i="6"/>
  <c r="D87" i="6"/>
  <c r="E87" i="6"/>
  <c r="H87" i="6" s="1"/>
  <c r="F87" i="6"/>
  <c r="A88" i="6"/>
  <c r="C88" i="6"/>
  <c r="D88" i="6"/>
  <c r="E88" i="6"/>
  <c r="F88" i="6"/>
  <c r="H88" i="6"/>
  <c r="A89" i="6"/>
  <c r="C89" i="6"/>
  <c r="D89" i="6"/>
  <c r="E89" i="6"/>
  <c r="F89" i="6"/>
  <c r="H89" i="6"/>
  <c r="A90" i="6"/>
  <c r="C90" i="6"/>
  <c r="D90" i="6"/>
  <c r="E90" i="6"/>
  <c r="H90" i="6" s="1"/>
  <c r="F90" i="6"/>
  <c r="A91" i="6"/>
  <c r="C91" i="6"/>
  <c r="D91" i="6"/>
  <c r="E91" i="6"/>
  <c r="H91" i="6" s="1"/>
  <c r="F91" i="6"/>
  <c r="A92" i="6"/>
  <c r="C92" i="6"/>
  <c r="D92" i="6"/>
  <c r="E92" i="6"/>
  <c r="F92" i="6"/>
  <c r="H92" i="6"/>
  <c r="A93" i="6"/>
  <c r="C93" i="6"/>
  <c r="D93" i="6"/>
  <c r="E93" i="6"/>
  <c r="F93" i="6"/>
  <c r="H93" i="6"/>
  <c r="A94" i="6"/>
  <c r="C94" i="6"/>
  <c r="D94" i="6"/>
  <c r="E94" i="6"/>
  <c r="H94" i="6" s="1"/>
  <c r="F94" i="6"/>
  <c r="A95" i="6"/>
  <c r="C95" i="6"/>
  <c r="D95" i="6"/>
  <c r="E95" i="6"/>
  <c r="H95" i="6" s="1"/>
  <c r="F95" i="6"/>
  <c r="A96" i="6"/>
  <c r="C96" i="6"/>
  <c r="D96" i="6"/>
  <c r="E96" i="6"/>
  <c r="F96" i="6"/>
  <c r="H96" i="6"/>
  <c r="A97" i="6"/>
  <c r="C97" i="6"/>
  <c r="D97" i="6"/>
  <c r="E97" i="6"/>
  <c r="F97" i="6"/>
  <c r="H97" i="6"/>
  <c r="A98" i="6"/>
  <c r="C98" i="6"/>
  <c r="D98" i="6"/>
  <c r="E98" i="6"/>
  <c r="H98" i="6" s="1"/>
  <c r="F98" i="6"/>
  <c r="A99" i="6"/>
  <c r="C99" i="6"/>
  <c r="D99" i="6"/>
  <c r="E99" i="6"/>
  <c r="H99" i="6" s="1"/>
  <c r="F99" i="6"/>
  <c r="A100" i="6"/>
  <c r="C100" i="6"/>
  <c r="D100" i="6"/>
  <c r="E100" i="6"/>
  <c r="F100" i="6"/>
  <c r="H100" i="6"/>
  <c r="A101" i="6"/>
  <c r="C101" i="6"/>
  <c r="D101" i="6"/>
  <c r="E101" i="6"/>
  <c r="F101" i="6"/>
  <c r="H101" i="6"/>
  <c r="A102" i="6"/>
  <c r="C102" i="6"/>
  <c r="D102" i="6"/>
  <c r="E102" i="6"/>
  <c r="H102" i="6" s="1"/>
  <c r="F102" i="6"/>
  <c r="A103" i="6"/>
  <c r="C103" i="6"/>
  <c r="D103" i="6"/>
  <c r="E103" i="6"/>
  <c r="H103" i="6" s="1"/>
  <c r="F103" i="6"/>
  <c r="A104" i="6"/>
  <c r="C104" i="6"/>
  <c r="D104" i="6"/>
  <c r="E104" i="6"/>
  <c r="F104" i="6"/>
  <c r="H104" i="6"/>
  <c r="A105" i="6"/>
  <c r="C105" i="6"/>
  <c r="D105" i="6"/>
  <c r="E105" i="6"/>
  <c r="F105" i="6"/>
  <c r="H105" i="6"/>
  <c r="A106" i="6"/>
  <c r="C106" i="6"/>
  <c r="D106" i="6"/>
  <c r="E106" i="6"/>
  <c r="H106" i="6" s="1"/>
  <c r="F106" i="6"/>
  <c r="A107" i="6"/>
  <c r="C107" i="6"/>
  <c r="D107" i="6"/>
  <c r="E107" i="6"/>
  <c r="H107" i="6" s="1"/>
  <c r="F107" i="6"/>
  <c r="A108" i="6"/>
  <c r="C108" i="6"/>
  <c r="D108" i="6"/>
  <c r="E108" i="6"/>
  <c r="F108" i="6"/>
  <c r="H108" i="6"/>
  <c r="A109" i="6"/>
  <c r="C109" i="6"/>
  <c r="D109" i="6"/>
  <c r="E109" i="6"/>
  <c r="F109" i="6"/>
  <c r="H109" i="6"/>
  <c r="A110" i="6"/>
  <c r="C110" i="6"/>
  <c r="D110" i="6"/>
  <c r="E110" i="6"/>
  <c r="H110" i="6" s="1"/>
  <c r="F110" i="6"/>
  <c r="A111" i="6"/>
  <c r="C111" i="6"/>
  <c r="D111" i="6"/>
  <c r="E111" i="6"/>
  <c r="H111" i="6" s="1"/>
  <c r="F111" i="6"/>
  <c r="A112" i="6"/>
  <c r="C112" i="6"/>
  <c r="D112" i="6"/>
  <c r="E112" i="6"/>
  <c r="F112" i="6"/>
  <c r="H112" i="6"/>
  <c r="A113" i="6"/>
  <c r="C113" i="6"/>
  <c r="D113" i="6"/>
  <c r="E113" i="6"/>
  <c r="F113" i="6"/>
  <c r="H113" i="6"/>
  <c r="A114" i="6"/>
  <c r="C114" i="6"/>
  <c r="D114" i="6"/>
  <c r="E114" i="6"/>
  <c r="H114" i="6" s="1"/>
  <c r="F114" i="6"/>
  <c r="A115" i="6"/>
  <c r="C115" i="6"/>
  <c r="D115" i="6"/>
  <c r="E115" i="6"/>
  <c r="H115" i="6" s="1"/>
  <c r="F115" i="6"/>
  <c r="A116" i="6"/>
  <c r="C116" i="6"/>
  <c r="D116" i="6"/>
  <c r="E116" i="6"/>
  <c r="F116" i="6"/>
  <c r="H116" i="6"/>
  <c r="A117" i="6"/>
  <c r="C117" i="6"/>
  <c r="D117" i="6"/>
  <c r="E117" i="6"/>
  <c r="F117" i="6"/>
  <c r="H117" i="6"/>
  <c r="A118" i="6"/>
  <c r="C118" i="6"/>
  <c r="D118" i="6"/>
  <c r="E118" i="6"/>
  <c r="H118" i="6" s="1"/>
  <c r="F118" i="6"/>
  <c r="A119" i="6"/>
  <c r="C119" i="6"/>
  <c r="D119" i="6"/>
  <c r="E119" i="6"/>
  <c r="H119" i="6" s="1"/>
  <c r="F119" i="6"/>
  <c r="A120" i="6"/>
  <c r="C120" i="6"/>
  <c r="D120" i="6"/>
  <c r="E120" i="6"/>
  <c r="F120" i="6"/>
  <c r="H120" i="6"/>
  <c r="A121" i="6"/>
  <c r="C121" i="6"/>
  <c r="D121" i="6"/>
  <c r="E121" i="6"/>
  <c r="F121" i="6"/>
  <c r="H121" i="6"/>
  <c r="A122" i="6"/>
  <c r="C122" i="6"/>
  <c r="D122" i="6"/>
  <c r="E122" i="6"/>
  <c r="H122" i="6" s="1"/>
  <c r="F122" i="6"/>
  <c r="A123" i="6"/>
  <c r="C123" i="6"/>
  <c r="D123" i="6"/>
  <c r="E123" i="6"/>
  <c r="H123" i="6" s="1"/>
  <c r="F123" i="6"/>
  <c r="A124" i="6"/>
  <c r="C124" i="6"/>
  <c r="D124" i="6"/>
  <c r="E124" i="6"/>
  <c r="F124" i="6"/>
  <c r="H124" i="6"/>
  <c r="A125" i="6"/>
  <c r="C125" i="6"/>
  <c r="D125" i="6"/>
  <c r="E125" i="6"/>
  <c r="F125" i="6"/>
  <c r="H125" i="6"/>
  <c r="A126" i="6"/>
  <c r="C126" i="6"/>
  <c r="D126" i="6"/>
  <c r="E126" i="6"/>
  <c r="H126" i="6" s="1"/>
  <c r="F126" i="6"/>
  <c r="A127" i="6"/>
  <c r="C127" i="6"/>
  <c r="D127" i="6"/>
  <c r="E127" i="6"/>
  <c r="H127" i="6" s="1"/>
  <c r="F127" i="6"/>
  <c r="A128" i="6"/>
  <c r="C128" i="6"/>
  <c r="D128" i="6"/>
  <c r="E128" i="6"/>
  <c r="F128" i="6"/>
  <c r="H128" i="6"/>
  <c r="A129" i="6"/>
  <c r="C129" i="6"/>
  <c r="D129" i="6"/>
  <c r="E129" i="6"/>
  <c r="F129" i="6"/>
  <c r="H129" i="6"/>
  <c r="A130" i="6"/>
  <c r="C130" i="6"/>
  <c r="D130" i="6"/>
  <c r="E130" i="6"/>
  <c r="H130" i="6" s="1"/>
  <c r="F130" i="6"/>
  <c r="A131" i="6"/>
  <c r="C131" i="6"/>
  <c r="D131" i="6"/>
  <c r="E131" i="6"/>
  <c r="H131" i="6" s="1"/>
  <c r="F131" i="6"/>
  <c r="A132" i="6"/>
  <c r="C132" i="6"/>
  <c r="D132" i="6"/>
  <c r="E132" i="6"/>
  <c r="F132" i="6"/>
  <c r="H132" i="6"/>
  <c r="A133" i="6"/>
  <c r="C133" i="6"/>
  <c r="D133" i="6"/>
  <c r="E133" i="6"/>
  <c r="F133" i="6"/>
  <c r="H133" i="6"/>
  <c r="A134" i="6"/>
  <c r="C134" i="6"/>
  <c r="D134" i="6"/>
  <c r="E134" i="6"/>
  <c r="H134" i="6" s="1"/>
  <c r="F134" i="6"/>
  <c r="A135" i="6"/>
  <c r="C135" i="6"/>
  <c r="D135" i="6"/>
  <c r="E135" i="6"/>
  <c r="H135" i="6" s="1"/>
  <c r="F135" i="6"/>
  <c r="A136" i="6"/>
  <c r="C136" i="6"/>
  <c r="D136" i="6"/>
  <c r="E136" i="6"/>
  <c r="F136" i="6"/>
  <c r="H136" i="6"/>
  <c r="A137" i="6"/>
  <c r="C137" i="6"/>
  <c r="D137" i="6"/>
  <c r="E137" i="6"/>
  <c r="F137" i="6"/>
  <c r="H137" i="6"/>
  <c r="A138" i="6"/>
  <c r="C138" i="6"/>
  <c r="D138" i="6"/>
  <c r="E138" i="6"/>
  <c r="H138" i="6" s="1"/>
  <c r="F138" i="6"/>
  <c r="A139" i="6"/>
  <c r="C139" i="6"/>
  <c r="D139" i="6"/>
  <c r="E139" i="6"/>
  <c r="H139" i="6" s="1"/>
  <c r="F139" i="6"/>
  <c r="A140" i="6"/>
  <c r="C140" i="6"/>
  <c r="D140" i="6"/>
  <c r="E140" i="6"/>
  <c r="F140" i="6"/>
  <c r="H140" i="6"/>
  <c r="A141" i="6"/>
  <c r="C141" i="6"/>
  <c r="D141" i="6"/>
  <c r="E141" i="6"/>
  <c r="F141" i="6"/>
  <c r="H141" i="6"/>
  <c r="A142" i="6"/>
  <c r="C142" i="6"/>
  <c r="D142" i="6"/>
  <c r="E142" i="6"/>
  <c r="H142" i="6" s="1"/>
  <c r="F142" i="6"/>
  <c r="A143" i="6"/>
  <c r="C143" i="6"/>
  <c r="D143" i="6"/>
  <c r="E143" i="6"/>
  <c r="H143" i="6" s="1"/>
  <c r="F143" i="6"/>
  <c r="A144" i="6"/>
  <c r="C144" i="6"/>
  <c r="D144" i="6"/>
  <c r="E144" i="6"/>
  <c r="F144" i="6"/>
  <c r="H144" i="6"/>
  <c r="A145" i="6"/>
  <c r="C145" i="6"/>
  <c r="D145" i="6"/>
  <c r="E145" i="6"/>
  <c r="F145" i="6"/>
  <c r="H145" i="6"/>
  <c r="A146" i="6"/>
  <c r="C146" i="6"/>
  <c r="D146" i="6"/>
  <c r="E146" i="6"/>
  <c r="H146" i="6" s="1"/>
  <c r="F146" i="6"/>
  <c r="A147" i="6"/>
  <c r="C147" i="6"/>
  <c r="D147" i="6"/>
  <c r="E147" i="6"/>
  <c r="H147" i="6" s="1"/>
  <c r="F147" i="6"/>
  <c r="A148" i="6"/>
  <c r="C148" i="6"/>
  <c r="D148" i="6"/>
  <c r="E148" i="6"/>
  <c r="F148" i="6"/>
  <c r="H148" i="6"/>
  <c r="A149" i="6"/>
  <c r="C149" i="6"/>
  <c r="D149" i="6"/>
  <c r="E149" i="6"/>
  <c r="F149" i="6"/>
  <c r="H149" i="6"/>
  <c r="A150" i="6"/>
  <c r="C150" i="6"/>
  <c r="D150" i="6"/>
  <c r="E150" i="6"/>
  <c r="H150" i="6" s="1"/>
  <c r="F150" i="6"/>
  <c r="A151" i="6"/>
  <c r="C151" i="6"/>
  <c r="D151" i="6"/>
  <c r="E151" i="6"/>
  <c r="H151" i="6" s="1"/>
  <c r="F151" i="6"/>
  <c r="A152" i="6"/>
  <c r="C152" i="6"/>
  <c r="D152" i="6"/>
  <c r="E152" i="6"/>
  <c r="F152" i="6"/>
  <c r="H152" i="6"/>
  <c r="A153" i="6"/>
  <c r="C153" i="6"/>
  <c r="D153" i="6"/>
  <c r="E153" i="6"/>
  <c r="F153" i="6"/>
  <c r="H153" i="6"/>
  <c r="A154" i="6"/>
  <c r="C154" i="6"/>
  <c r="D154" i="6"/>
  <c r="E154" i="6"/>
  <c r="H154" i="6" s="1"/>
  <c r="F154" i="6"/>
  <c r="A155" i="6"/>
  <c r="C155" i="6"/>
  <c r="D155" i="6"/>
  <c r="E155" i="6"/>
  <c r="H155" i="6" s="1"/>
  <c r="F155" i="6"/>
  <c r="A156" i="6"/>
  <c r="C156" i="6"/>
  <c r="D156" i="6"/>
  <c r="E156" i="6"/>
  <c r="F156" i="6"/>
  <c r="H156" i="6"/>
  <c r="A157" i="6"/>
  <c r="C157" i="6"/>
  <c r="D157" i="6"/>
  <c r="E157" i="6"/>
  <c r="F157" i="6"/>
  <c r="H157" i="6"/>
  <c r="A158" i="6"/>
  <c r="C158" i="6"/>
  <c r="D158" i="6"/>
  <c r="E158" i="6"/>
  <c r="H158" i="6" s="1"/>
  <c r="F158" i="6"/>
  <c r="A159" i="6"/>
  <c r="C159" i="6"/>
  <c r="D159" i="6"/>
  <c r="E159" i="6"/>
  <c r="H159" i="6" s="1"/>
  <c r="F159" i="6"/>
  <c r="A160" i="6"/>
  <c r="C160" i="6"/>
  <c r="D160" i="6"/>
  <c r="E160" i="6"/>
  <c r="F160" i="6"/>
  <c r="H160" i="6"/>
  <c r="A161" i="6"/>
  <c r="C161" i="6"/>
  <c r="D161" i="6"/>
  <c r="E161" i="6"/>
  <c r="F161" i="6"/>
  <c r="H161" i="6"/>
  <c r="A162" i="6"/>
  <c r="C162" i="6"/>
  <c r="D162" i="6"/>
  <c r="E162" i="6"/>
  <c r="H162" i="6" s="1"/>
  <c r="F162" i="6"/>
  <c r="A163" i="6"/>
  <c r="C163" i="6"/>
  <c r="D163" i="6"/>
  <c r="E163" i="6"/>
  <c r="H163" i="6" s="1"/>
  <c r="F163" i="6"/>
  <c r="A164" i="6"/>
  <c r="C164" i="6"/>
  <c r="D164" i="6"/>
  <c r="E164" i="6"/>
  <c r="F164" i="6"/>
  <c r="H164" i="6"/>
  <c r="A165" i="6"/>
  <c r="C165" i="6"/>
  <c r="D165" i="6"/>
  <c r="E165" i="6"/>
  <c r="F165" i="6"/>
  <c r="H165" i="6"/>
  <c r="A166" i="6"/>
  <c r="C166" i="6"/>
  <c r="D166" i="6"/>
  <c r="E166" i="6"/>
  <c r="H166" i="6" s="1"/>
  <c r="F166" i="6"/>
  <c r="A167" i="6"/>
  <c r="C167" i="6"/>
  <c r="D167" i="6"/>
  <c r="E167" i="6"/>
  <c r="H167" i="6" s="1"/>
  <c r="F167" i="6"/>
  <c r="A168" i="6"/>
  <c r="C168" i="6"/>
  <c r="D168" i="6"/>
  <c r="E168" i="6"/>
  <c r="F168" i="6"/>
  <c r="H168" i="6"/>
  <c r="A169" i="6"/>
  <c r="C169" i="6"/>
  <c r="D169" i="6"/>
  <c r="E169" i="6"/>
  <c r="F169" i="6"/>
  <c r="H169" i="6"/>
  <c r="A170" i="6"/>
  <c r="C170" i="6"/>
  <c r="D170" i="6"/>
  <c r="E170" i="6"/>
  <c r="H170" i="6" s="1"/>
  <c r="F170" i="6"/>
  <c r="A171" i="6"/>
  <c r="C171" i="6"/>
  <c r="D171" i="6"/>
  <c r="E171" i="6"/>
  <c r="H171" i="6" s="1"/>
  <c r="F171" i="6"/>
  <c r="A172" i="6"/>
  <c r="C172" i="6"/>
  <c r="D172" i="6"/>
  <c r="E172" i="6"/>
  <c r="F172" i="6"/>
  <c r="H172" i="6"/>
  <c r="A173" i="6"/>
  <c r="C173" i="6"/>
  <c r="D173" i="6"/>
  <c r="E173" i="6"/>
  <c r="F173" i="6"/>
  <c r="H173" i="6"/>
  <c r="A174" i="6"/>
  <c r="C174" i="6"/>
  <c r="D174" i="6"/>
  <c r="E174" i="6"/>
  <c r="H174" i="6" s="1"/>
  <c r="F174" i="6"/>
  <c r="A175" i="6"/>
  <c r="C175" i="6"/>
  <c r="D175" i="6"/>
  <c r="E175" i="6"/>
  <c r="H175" i="6" s="1"/>
  <c r="F175" i="6"/>
  <c r="A176" i="6"/>
  <c r="C176" i="6"/>
  <c r="D176" i="6"/>
  <c r="E176" i="6"/>
  <c r="F176" i="6"/>
  <c r="H176" i="6"/>
  <c r="A177" i="6"/>
  <c r="C177" i="6"/>
  <c r="D177" i="6"/>
  <c r="E177" i="6"/>
  <c r="F177" i="6"/>
  <c r="H177" i="6"/>
  <c r="A178" i="6"/>
  <c r="C178" i="6"/>
  <c r="D178" i="6"/>
  <c r="E178" i="6"/>
  <c r="H178" i="6" s="1"/>
  <c r="F178" i="6"/>
  <c r="A179" i="6"/>
  <c r="C179" i="6"/>
  <c r="D179" i="6"/>
  <c r="E179" i="6"/>
  <c r="H179" i="6" s="1"/>
  <c r="F179" i="6"/>
  <c r="A180" i="6"/>
  <c r="C180" i="6"/>
  <c r="D180" i="6"/>
  <c r="E180" i="6"/>
  <c r="F180" i="6"/>
  <c r="H180" i="6"/>
  <c r="A181" i="6"/>
  <c r="C181" i="6"/>
  <c r="D181" i="6"/>
  <c r="E181" i="6"/>
  <c r="F181" i="6"/>
  <c r="H181" i="6"/>
  <c r="A182" i="6"/>
  <c r="C182" i="6"/>
  <c r="D182" i="6"/>
  <c r="E182" i="6"/>
  <c r="H182" i="6" s="1"/>
  <c r="F182" i="6"/>
  <c r="A183" i="6"/>
  <c r="C183" i="6"/>
  <c r="D183" i="6"/>
  <c r="E183" i="6"/>
  <c r="H183" i="6" s="1"/>
  <c r="F183" i="6"/>
  <c r="A184" i="6"/>
  <c r="C184" i="6"/>
  <c r="D184" i="6"/>
  <c r="E184" i="6"/>
  <c r="F184" i="6"/>
  <c r="H184" i="6"/>
  <c r="A185" i="6"/>
  <c r="C185" i="6"/>
  <c r="D185" i="6"/>
  <c r="E185" i="6"/>
  <c r="F185" i="6"/>
  <c r="H185" i="6"/>
  <c r="A186" i="6"/>
  <c r="C186" i="6"/>
  <c r="D186" i="6"/>
  <c r="E186" i="6"/>
  <c r="H186" i="6" s="1"/>
  <c r="F186" i="6"/>
  <c r="A187" i="6"/>
  <c r="C187" i="6"/>
  <c r="D187" i="6"/>
  <c r="E187" i="6"/>
  <c r="H187" i="6" s="1"/>
  <c r="F187" i="6"/>
  <c r="A188" i="6"/>
  <c r="C188" i="6"/>
  <c r="D188" i="6"/>
  <c r="E188" i="6"/>
  <c r="F188" i="6"/>
  <c r="H188" i="6"/>
  <c r="A189" i="6"/>
  <c r="C189" i="6"/>
  <c r="D189" i="6"/>
  <c r="E189" i="6"/>
  <c r="F189" i="6"/>
  <c r="H189" i="6"/>
  <c r="A190" i="6"/>
  <c r="C190" i="6"/>
  <c r="D190" i="6"/>
  <c r="E190" i="6"/>
  <c r="H190" i="6" s="1"/>
  <c r="F190" i="6"/>
  <c r="A191" i="6"/>
  <c r="C191" i="6"/>
  <c r="D191" i="6"/>
  <c r="E191" i="6"/>
  <c r="H191" i="6" s="1"/>
  <c r="F191" i="6"/>
  <c r="A192" i="6"/>
  <c r="C192" i="6"/>
  <c r="D192" i="6"/>
  <c r="E192" i="6"/>
  <c r="F192" i="6"/>
  <c r="H192" i="6"/>
  <c r="A193" i="6"/>
  <c r="C193" i="6"/>
  <c r="D193" i="6"/>
  <c r="E193" i="6"/>
  <c r="F193" i="6"/>
  <c r="H193" i="6"/>
  <c r="A194" i="6"/>
  <c r="C194" i="6"/>
  <c r="D194" i="6"/>
  <c r="E194" i="6"/>
  <c r="H194" i="6" s="1"/>
  <c r="F194" i="6"/>
  <c r="A195" i="6"/>
  <c r="C195" i="6"/>
  <c r="D195" i="6"/>
  <c r="E195" i="6"/>
  <c r="H195" i="6" s="1"/>
  <c r="F195" i="6"/>
  <c r="A196" i="6"/>
  <c r="C196" i="6"/>
  <c r="D196" i="6"/>
  <c r="E196" i="6"/>
  <c r="F196" i="6"/>
  <c r="H196" i="6"/>
  <c r="A197" i="6"/>
  <c r="C197" i="6"/>
  <c r="D197" i="6"/>
  <c r="E197" i="6"/>
  <c r="F197" i="6"/>
  <c r="H197" i="6"/>
  <c r="A198" i="6"/>
  <c r="C198" i="6"/>
  <c r="D198" i="6"/>
  <c r="E198" i="6"/>
  <c r="H198" i="6" s="1"/>
  <c r="F198" i="6"/>
  <c r="A199" i="6"/>
  <c r="C199" i="6"/>
  <c r="D199" i="6"/>
  <c r="E199" i="6"/>
  <c r="H199" i="6" s="1"/>
  <c r="F199" i="6"/>
  <c r="A200" i="6"/>
  <c r="C200" i="6"/>
  <c r="D200" i="6"/>
  <c r="E200" i="6"/>
  <c r="F200" i="6"/>
  <c r="H200" i="6"/>
  <c r="A201" i="6"/>
  <c r="C201" i="6"/>
  <c r="D201" i="6"/>
  <c r="E201" i="6"/>
  <c r="F201" i="6"/>
  <c r="H201" i="6"/>
  <c r="A202" i="6"/>
  <c r="C202" i="6"/>
  <c r="D202" i="6"/>
  <c r="E202" i="6"/>
  <c r="H202" i="6" s="1"/>
  <c r="F202" i="6"/>
  <c r="A203" i="6"/>
  <c r="C203" i="6"/>
  <c r="D203" i="6"/>
  <c r="E203" i="6"/>
  <c r="H203" i="6" s="1"/>
  <c r="F203" i="6"/>
  <c r="A204" i="6"/>
  <c r="C204" i="6"/>
  <c r="D204" i="6"/>
  <c r="E204" i="6"/>
  <c r="F204" i="6"/>
  <c r="H204" i="6"/>
  <c r="A205" i="6"/>
  <c r="C205" i="6"/>
  <c r="D205" i="6"/>
  <c r="E205" i="6"/>
  <c r="F205" i="6"/>
  <c r="H205" i="6"/>
  <c r="A206" i="6"/>
  <c r="C206" i="6"/>
  <c r="D206" i="6"/>
  <c r="E206" i="6"/>
  <c r="H206" i="6" s="1"/>
  <c r="F206" i="6"/>
  <c r="A207" i="6"/>
  <c r="C207" i="6"/>
  <c r="D207" i="6"/>
  <c r="E207" i="6"/>
  <c r="H207" i="6" s="1"/>
  <c r="F207" i="6"/>
  <c r="A208" i="6"/>
  <c r="C208" i="6"/>
  <c r="D208" i="6"/>
  <c r="E208" i="6"/>
  <c r="F208" i="6"/>
  <c r="H208" i="6"/>
  <c r="A209" i="6"/>
  <c r="C209" i="6"/>
  <c r="D209" i="6"/>
  <c r="E209" i="6"/>
  <c r="F209" i="6"/>
  <c r="H209" i="6"/>
  <c r="A210" i="6"/>
  <c r="C210" i="6"/>
  <c r="D210" i="6"/>
  <c r="E210" i="6"/>
  <c r="H210" i="6" s="1"/>
  <c r="F210" i="6"/>
  <c r="A211" i="6"/>
  <c r="C211" i="6"/>
  <c r="D211" i="6"/>
  <c r="E211" i="6"/>
  <c r="H211" i="6" s="1"/>
  <c r="F211" i="6"/>
  <c r="A212" i="6"/>
  <c r="C212" i="6"/>
  <c r="D212" i="6"/>
  <c r="E212" i="6"/>
  <c r="F212" i="6"/>
  <c r="H212" i="6"/>
  <c r="A213" i="6"/>
  <c r="C213" i="6"/>
  <c r="D213" i="6"/>
  <c r="E213" i="6"/>
  <c r="F213" i="6"/>
  <c r="H213" i="6"/>
  <c r="A214" i="6"/>
  <c r="C214" i="6"/>
  <c r="D214" i="6"/>
  <c r="E214" i="6"/>
  <c r="H214" i="6" s="1"/>
  <c r="F214" i="6"/>
  <c r="A215" i="6"/>
  <c r="C215" i="6"/>
  <c r="D215" i="6"/>
  <c r="E215" i="6"/>
  <c r="H215" i="6" s="1"/>
  <c r="F215" i="6"/>
  <c r="A216" i="6"/>
  <c r="C216" i="6"/>
  <c r="D216" i="6"/>
  <c r="E216" i="6"/>
  <c r="F216" i="6"/>
  <c r="H216" i="6"/>
  <c r="A217" i="6"/>
  <c r="C217" i="6"/>
  <c r="D217" i="6"/>
  <c r="E217" i="6"/>
  <c r="F217" i="6"/>
  <c r="H217" i="6"/>
  <c r="A218" i="6"/>
  <c r="C218" i="6"/>
  <c r="D218" i="6"/>
  <c r="E218" i="6"/>
  <c r="H218" i="6" s="1"/>
  <c r="F218" i="6"/>
  <c r="A219" i="6"/>
  <c r="C219" i="6"/>
  <c r="D219" i="6"/>
  <c r="E219" i="6"/>
  <c r="H219" i="6" s="1"/>
  <c r="F219" i="6"/>
  <c r="A220" i="6"/>
  <c r="C220" i="6"/>
  <c r="D220" i="6"/>
  <c r="E220" i="6"/>
  <c r="F220" i="6"/>
  <c r="H220" i="6"/>
  <c r="A221" i="6"/>
  <c r="C221" i="6"/>
  <c r="D221" i="6"/>
  <c r="E221" i="6"/>
  <c r="F221" i="6"/>
  <c r="H221" i="6"/>
  <c r="A222" i="6"/>
  <c r="C222" i="6"/>
  <c r="D222" i="6"/>
  <c r="E222" i="6"/>
  <c r="H222" i="6" s="1"/>
  <c r="F222" i="6"/>
  <c r="A223" i="6"/>
  <c r="C223" i="6"/>
  <c r="D223" i="6"/>
  <c r="E223" i="6"/>
  <c r="H223" i="6" s="1"/>
  <c r="F223" i="6"/>
  <c r="A224" i="6"/>
  <c r="C224" i="6"/>
  <c r="D224" i="6"/>
  <c r="E224" i="6"/>
  <c r="F224" i="6"/>
  <c r="H224" i="6"/>
  <c r="A225" i="6"/>
  <c r="C225" i="6"/>
  <c r="D225" i="6"/>
  <c r="E225" i="6"/>
  <c r="F225" i="6"/>
  <c r="H225" i="6"/>
  <c r="A226" i="6"/>
  <c r="C226" i="6"/>
  <c r="D226" i="6"/>
  <c r="E226" i="6"/>
  <c r="H226" i="6" s="1"/>
  <c r="F226" i="6"/>
  <c r="A227" i="6"/>
  <c r="C227" i="6"/>
  <c r="D227" i="6"/>
  <c r="E227" i="6"/>
  <c r="H227" i="6" s="1"/>
  <c r="F227" i="6"/>
  <c r="A228" i="6"/>
  <c r="C228" i="6"/>
  <c r="D228" i="6"/>
  <c r="E228" i="6"/>
  <c r="F228" i="6"/>
  <c r="H228" i="6"/>
  <c r="A229" i="6"/>
  <c r="C229" i="6"/>
  <c r="D229" i="6"/>
  <c r="E229" i="6"/>
  <c r="F229" i="6"/>
  <c r="H229" i="6"/>
  <c r="A230" i="6"/>
  <c r="C230" i="6"/>
  <c r="D230" i="6"/>
  <c r="E230" i="6"/>
  <c r="H230" i="6" s="1"/>
  <c r="F230" i="6"/>
  <c r="A231" i="6"/>
  <c r="C231" i="6"/>
  <c r="D231" i="6"/>
  <c r="E231" i="6"/>
  <c r="H231" i="6" s="1"/>
  <c r="F231" i="6"/>
  <c r="A232" i="6"/>
  <c r="C232" i="6"/>
  <c r="D232" i="6"/>
  <c r="E232" i="6"/>
  <c r="F232" i="6"/>
  <c r="H232" i="6"/>
  <c r="A233" i="6"/>
  <c r="C233" i="6"/>
  <c r="D233" i="6"/>
  <c r="E233" i="6"/>
  <c r="F233" i="6"/>
  <c r="H233" i="6"/>
  <c r="A234" i="6"/>
  <c r="C234" i="6"/>
  <c r="D234" i="6"/>
  <c r="E234" i="6"/>
  <c r="H234" i="6" s="1"/>
  <c r="F234" i="6"/>
  <c r="A235" i="6"/>
  <c r="C235" i="6"/>
  <c r="D235" i="6"/>
  <c r="E235" i="6"/>
  <c r="H235" i="6" s="1"/>
  <c r="F235" i="6"/>
  <c r="A236" i="6"/>
  <c r="C236" i="6"/>
  <c r="D236" i="6"/>
  <c r="E236" i="6"/>
  <c r="F236" i="6"/>
  <c r="H236" i="6"/>
  <c r="A237" i="6"/>
  <c r="C237" i="6"/>
  <c r="D237" i="6"/>
  <c r="E237" i="6"/>
  <c r="F237" i="6"/>
  <c r="H237" i="6"/>
  <c r="A238" i="6"/>
  <c r="C238" i="6"/>
  <c r="D238" i="6"/>
  <c r="E238" i="6"/>
  <c r="H238" i="6" s="1"/>
  <c r="F238" i="6"/>
  <c r="A239" i="6"/>
  <c r="C239" i="6"/>
  <c r="D239" i="6"/>
  <c r="E239" i="6"/>
  <c r="H239" i="6" s="1"/>
  <c r="F239" i="6"/>
  <c r="A240" i="6"/>
  <c r="C240" i="6"/>
  <c r="D240" i="6"/>
  <c r="E240" i="6"/>
  <c r="F240" i="6"/>
  <c r="H240" i="6"/>
  <c r="A241" i="6"/>
  <c r="C241" i="6"/>
  <c r="D241" i="6"/>
  <c r="E241" i="6"/>
  <c r="F241" i="6"/>
  <c r="H241" i="6"/>
  <c r="A242" i="6"/>
  <c r="C242" i="6"/>
  <c r="D242" i="6"/>
  <c r="E242" i="6"/>
  <c r="H242" i="6" s="1"/>
  <c r="F242" i="6"/>
  <c r="A243" i="6"/>
  <c r="C243" i="6"/>
  <c r="D243" i="6"/>
  <c r="E243" i="6"/>
  <c r="H243" i="6" s="1"/>
  <c r="F243" i="6"/>
  <c r="A244" i="6"/>
  <c r="C244" i="6"/>
  <c r="D244" i="6"/>
  <c r="E244" i="6"/>
  <c r="F244" i="6"/>
  <c r="H244" i="6"/>
  <c r="A245" i="6"/>
  <c r="C245" i="6"/>
  <c r="D245" i="6"/>
  <c r="E245" i="6"/>
  <c r="F245" i="6"/>
  <c r="H245" i="6"/>
  <c r="A246" i="6"/>
  <c r="C246" i="6"/>
  <c r="D246" i="6"/>
  <c r="E246" i="6"/>
  <c r="H246" i="6" s="1"/>
  <c r="F246" i="6"/>
  <c r="A247" i="6"/>
  <c r="C247" i="6"/>
  <c r="D247" i="6"/>
  <c r="E247" i="6"/>
  <c r="H247" i="6" s="1"/>
  <c r="F247" i="6"/>
  <c r="A248" i="6"/>
  <c r="C248" i="6"/>
  <c r="D248" i="6"/>
  <c r="E248" i="6"/>
  <c r="F248" i="6"/>
  <c r="H248" i="6"/>
  <c r="A249" i="6"/>
  <c r="C249" i="6"/>
  <c r="D249" i="6"/>
  <c r="E249" i="6"/>
  <c r="F249" i="6"/>
  <c r="H249" i="6"/>
  <c r="A250" i="6"/>
  <c r="C250" i="6"/>
  <c r="D250" i="6"/>
  <c r="E250" i="6"/>
  <c r="H250" i="6" s="1"/>
  <c r="F250" i="6"/>
  <c r="A251" i="6"/>
  <c r="C251" i="6"/>
  <c r="D251" i="6"/>
  <c r="E251" i="6"/>
  <c r="H251" i="6" s="1"/>
  <c r="F251" i="6"/>
  <c r="A252" i="6"/>
  <c r="C252" i="6"/>
  <c r="D252" i="6"/>
  <c r="E252" i="6"/>
  <c r="F252" i="6"/>
  <c r="H252" i="6"/>
  <c r="A253" i="6"/>
  <c r="C253" i="6"/>
  <c r="D253" i="6"/>
  <c r="E253" i="6"/>
  <c r="F253" i="6"/>
  <c r="H253" i="6"/>
  <c r="A254" i="6"/>
  <c r="C254" i="6"/>
  <c r="D254" i="6"/>
  <c r="E254" i="6"/>
  <c r="H254" i="6" s="1"/>
  <c r="F254" i="6"/>
  <c r="A255" i="6"/>
  <c r="C255" i="6"/>
  <c r="D255" i="6"/>
  <c r="E255" i="6"/>
  <c r="H255" i="6" s="1"/>
  <c r="F255" i="6"/>
  <c r="A256" i="6"/>
  <c r="C256" i="6"/>
  <c r="D256" i="6"/>
  <c r="E256" i="6"/>
  <c r="F256" i="6"/>
  <c r="H256" i="6"/>
  <c r="A257" i="6"/>
  <c r="C257" i="6"/>
  <c r="D257" i="6"/>
  <c r="E257" i="6"/>
  <c r="F257" i="6"/>
  <c r="H257" i="6"/>
  <c r="A258" i="6"/>
  <c r="C258" i="6"/>
  <c r="D258" i="6"/>
  <c r="E258" i="6"/>
  <c r="H258" i="6" s="1"/>
  <c r="F258" i="6"/>
  <c r="A259" i="6"/>
  <c r="C259" i="6"/>
  <c r="D259" i="6"/>
  <c r="E259" i="6"/>
  <c r="H259" i="6" s="1"/>
  <c r="F259" i="6"/>
  <c r="A260" i="6"/>
  <c r="C260" i="6"/>
  <c r="D260" i="6"/>
  <c r="E260" i="6"/>
  <c r="F260" i="6"/>
  <c r="H260" i="6"/>
  <c r="A261" i="6"/>
  <c r="C261" i="6"/>
  <c r="D261" i="6"/>
  <c r="E261" i="6"/>
  <c r="F261" i="6"/>
  <c r="H261" i="6"/>
  <c r="A262" i="6"/>
  <c r="C262" i="6"/>
  <c r="D262" i="6"/>
  <c r="E262" i="6"/>
  <c r="H262" i="6" s="1"/>
  <c r="F262" i="6"/>
  <c r="A263" i="6"/>
  <c r="C263" i="6"/>
  <c r="D263" i="6"/>
  <c r="E263" i="6"/>
  <c r="H263" i="6" s="1"/>
  <c r="F263" i="6"/>
  <c r="A264" i="6"/>
  <c r="C264" i="6"/>
  <c r="D264" i="6"/>
  <c r="E264" i="6"/>
  <c r="F264" i="6"/>
  <c r="H264" i="6"/>
  <c r="A265" i="6"/>
  <c r="C265" i="6"/>
  <c r="D265" i="6"/>
  <c r="E265" i="6"/>
  <c r="F265" i="6"/>
  <c r="H265" i="6"/>
  <c r="A266" i="6"/>
  <c r="C266" i="6"/>
  <c r="D266" i="6"/>
  <c r="E266" i="6"/>
  <c r="H266" i="6" s="1"/>
  <c r="F266" i="6"/>
  <c r="A267" i="6"/>
  <c r="C267" i="6"/>
  <c r="D267" i="6"/>
  <c r="E267" i="6"/>
  <c r="H267" i="6" s="1"/>
  <c r="F267" i="6"/>
  <c r="A268" i="6"/>
  <c r="B268" i="6"/>
  <c r="C268" i="6"/>
  <c r="D268" i="6"/>
  <c r="E268" i="6"/>
  <c r="F268" i="6"/>
  <c r="H268" i="6"/>
  <c r="A269" i="6"/>
  <c r="B269" i="6"/>
  <c r="C269" i="6"/>
  <c r="D269" i="6"/>
  <c r="E269" i="6"/>
  <c r="F269" i="6"/>
  <c r="H269" i="6"/>
  <c r="A270" i="6"/>
  <c r="B270" i="6"/>
  <c r="C270" i="6"/>
  <c r="D270" i="6"/>
  <c r="E270" i="6"/>
  <c r="H270" i="6" s="1"/>
  <c r="F270" i="6"/>
  <c r="K266" i="3"/>
  <c r="K265" i="3"/>
  <c r="K264" i="3"/>
  <c r="K263" i="3"/>
  <c r="K262" i="3"/>
  <c r="B267" i="3"/>
  <c r="B267" i="6" s="1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21" i="3" l="1"/>
  <c r="K20" i="3"/>
  <c r="K14" i="3" l="1"/>
  <c r="O14" i="3"/>
  <c r="Q14" i="3"/>
  <c r="K17" i="3"/>
  <c r="K15" i="3" l="1"/>
  <c r="K16" i="3"/>
  <c r="K18" i="3"/>
  <c r="K19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K12" i="3" l="1"/>
  <c r="B12" i="3" s="1"/>
  <c r="B13" i="3" s="1"/>
  <c r="B14" i="3" l="1"/>
  <c r="E12" i="6"/>
  <c r="H12" i="6" s="1"/>
  <c r="B15" i="3" l="1"/>
  <c r="B15" i="6" s="1"/>
  <c r="B14" i="6"/>
  <c r="B16" i="3"/>
  <c r="C5" i="6"/>
  <c r="C3" i="6"/>
  <c r="H2" i="6"/>
  <c r="F2" i="6"/>
  <c r="C2" i="6"/>
  <c r="K4" i="3"/>
  <c r="K2" i="3"/>
  <c r="C3" i="3"/>
  <c r="C4" i="3"/>
  <c r="C5" i="3"/>
  <c r="I2" i="3"/>
  <c r="C2" i="3"/>
  <c r="B17" i="3" l="1"/>
  <c r="B16" i="6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7" i="6"/>
  <c r="E13" i="6"/>
  <c r="H13" i="6" s="1"/>
  <c r="O13" i="3"/>
  <c r="B18" i="6" l="1"/>
  <c r="B19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3" l="1"/>
  <c r="B19" i="6"/>
  <c r="B21" i="3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1" i="6"/>
  <c r="B20" i="6"/>
  <c r="B23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4" i="3" l="1"/>
  <c r="B23" i="6"/>
  <c r="B22" i="6"/>
  <c r="B13" i="6"/>
  <c r="B25" i="3" l="1"/>
  <c r="B24" i="6"/>
  <c r="B26" i="3" l="1"/>
  <c r="B25" i="6"/>
  <c r="B27" i="3" l="1"/>
  <c r="B26" i="6"/>
  <c r="B28" i="3" l="1"/>
  <c r="B27" i="6"/>
  <c r="B29" i="3" l="1"/>
  <c r="B28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8" i="3" l="1"/>
  <c r="B77" i="6"/>
  <c r="B79" i="3" l="1"/>
  <c r="B78" i="6"/>
  <c r="B80" i="3" l="1"/>
  <c r="B79" i="6"/>
  <c r="B81" i="3" l="1"/>
  <c r="B80" i="6"/>
  <c r="B82" i="3" l="1"/>
  <c r="B81" i="6"/>
  <c r="B83" i="3" l="1"/>
  <c r="B82" i="6"/>
  <c r="B84" i="3" l="1"/>
  <c r="B83" i="6"/>
  <c r="B85" i="3" l="1"/>
  <c r="B84" i="6"/>
  <c r="B86" i="3" l="1"/>
  <c r="B85" i="6"/>
  <c r="B87" i="3" l="1"/>
  <c r="B86" i="6"/>
  <c r="B88" i="3" l="1"/>
  <c r="B87" i="6"/>
  <c r="B89" i="3" l="1"/>
  <c r="B88" i="6"/>
  <c r="B90" i="3" l="1"/>
  <c r="B89" i="6"/>
  <c r="B91" i="3" l="1"/>
  <c r="B90" i="6"/>
  <c r="B92" i="3" l="1"/>
  <c r="B91" i="6"/>
  <c r="B93" i="3" l="1"/>
  <c r="B92" i="6"/>
  <c r="B94" i="3" l="1"/>
  <c r="B93" i="6"/>
  <c r="B95" i="3" l="1"/>
  <c r="B94" i="6"/>
  <c r="B96" i="3" l="1"/>
  <c r="B95" i="6"/>
  <c r="B97" i="3" l="1"/>
  <c r="B96" i="6"/>
  <c r="B98" i="3" l="1"/>
  <c r="B97" i="6"/>
  <c r="B99" i="3" l="1"/>
  <c r="B98" i="6"/>
  <c r="B100" i="3" l="1"/>
  <c r="B99" i="6"/>
  <c r="B101" i="3" l="1"/>
  <c r="B100" i="6"/>
  <c r="B102" i="3" l="1"/>
  <c r="B101" i="6"/>
  <c r="B103" i="3" l="1"/>
  <c r="B102" i="6"/>
  <c r="B104" i="3" l="1"/>
  <c r="B103" i="6"/>
  <c r="B105" i="3" l="1"/>
  <c r="B104" i="6"/>
  <c r="B106" i="3" l="1"/>
  <c r="B105" i="6"/>
  <c r="B107" i="3" l="1"/>
  <c r="B106" i="6"/>
  <c r="B108" i="3" l="1"/>
  <c r="B107" i="6"/>
  <c r="B109" i="3" l="1"/>
  <c r="B108" i="6"/>
  <c r="B110" i="3" l="1"/>
  <c r="B109" i="6"/>
  <c r="B111" i="3" l="1"/>
  <c r="B110" i="6"/>
  <c r="B112" i="3" l="1"/>
  <c r="B111" i="6"/>
  <c r="B113" i="3" l="1"/>
  <c r="B112" i="6"/>
  <c r="B114" i="3" l="1"/>
  <c r="B113" i="6"/>
  <c r="B115" i="3" l="1"/>
  <c r="B114" i="6"/>
  <c r="B116" i="3" l="1"/>
  <c r="B115" i="6"/>
  <c r="B117" i="3" l="1"/>
  <c r="B116" i="6"/>
  <c r="B118" i="3" l="1"/>
  <c r="B117" i="6"/>
  <c r="B118" i="6" l="1"/>
  <c r="B119" i="3"/>
  <c r="B120" i="3" l="1"/>
  <c r="B119" i="6"/>
  <c r="B120" i="6" l="1"/>
  <c r="B121" i="3"/>
  <c r="B122" i="3" l="1"/>
  <c r="B121" i="6"/>
  <c r="B123" i="3" l="1"/>
  <c r="B122" i="6"/>
  <c r="B124" i="3" l="1"/>
  <c r="B123" i="6"/>
  <c r="B125" i="3" l="1"/>
  <c r="B124" i="6"/>
  <c r="B126" i="3" l="1"/>
  <c r="B125" i="6"/>
  <c r="B127" i="3" l="1"/>
  <c r="B126" i="6"/>
  <c r="B128" i="3" l="1"/>
  <c r="B127" i="6"/>
  <c r="B129" i="3" l="1"/>
  <c r="B128" i="6"/>
  <c r="B130" i="3" l="1"/>
  <c r="B129" i="6"/>
  <c r="B131" i="3" l="1"/>
  <c r="B130" i="6"/>
  <c r="B132" i="3" l="1"/>
  <c r="B131" i="6"/>
  <c r="B133" i="3" l="1"/>
  <c r="B132" i="6"/>
  <c r="B133" i="6" l="1"/>
  <c r="B134" i="3"/>
  <c r="B135" i="3" l="1"/>
  <c r="B134" i="6"/>
  <c r="B136" i="3" l="1"/>
  <c r="B135" i="6"/>
  <c r="B137" i="3" l="1"/>
  <c r="B136" i="6"/>
  <c r="B138" i="3" l="1"/>
  <c r="B137" i="6"/>
  <c r="B139" i="3" l="1"/>
  <c r="B138" i="6"/>
  <c r="B140" i="3" l="1"/>
  <c r="B139" i="6"/>
  <c r="B141" i="3" l="1"/>
  <c r="B140" i="6"/>
  <c r="B142" i="3" l="1"/>
  <c r="B141" i="6"/>
  <c r="B143" i="3" l="1"/>
  <c r="B142" i="6"/>
  <c r="B144" i="3" l="1"/>
  <c r="B143" i="6"/>
  <c r="B145" i="3" l="1"/>
  <c r="B144" i="6"/>
  <c r="B146" i="3" l="1"/>
  <c r="B145" i="6"/>
  <c r="B147" i="3" l="1"/>
  <c r="B146" i="6"/>
  <c r="B148" i="3" l="1"/>
  <c r="B147" i="6"/>
  <c r="B149" i="3" l="1"/>
  <c r="B148" i="6"/>
  <c r="B150" i="3" l="1"/>
  <c r="B149" i="6"/>
  <c r="B151" i="3" l="1"/>
  <c r="B150" i="6"/>
  <c r="B152" i="3" l="1"/>
  <c r="B151" i="6"/>
  <c r="B153" i="3" l="1"/>
  <c r="B152" i="6"/>
  <c r="B154" i="3" l="1"/>
  <c r="B153" i="6"/>
  <c r="B155" i="3" l="1"/>
  <c r="B154" i="6"/>
  <c r="B156" i="3" l="1"/>
  <c r="B155" i="6"/>
  <c r="B157" i="3" l="1"/>
  <c r="B156" i="6"/>
  <c r="B158" i="3" l="1"/>
  <c r="B157" i="6"/>
  <c r="B159" i="3" l="1"/>
  <c r="B158" i="6"/>
  <c r="B160" i="3" l="1"/>
  <c r="B159" i="6"/>
  <c r="B161" i="3" l="1"/>
  <c r="B160" i="6"/>
  <c r="B162" i="3" l="1"/>
  <c r="B161" i="6"/>
  <c r="B163" i="3" l="1"/>
  <c r="B162" i="6"/>
  <c r="B164" i="3" l="1"/>
  <c r="B163" i="6"/>
  <c r="B165" i="3" l="1"/>
  <c r="B164" i="6"/>
  <c r="B166" i="3" l="1"/>
  <c r="B165" i="6"/>
  <c r="B167" i="3" l="1"/>
  <c r="B166" i="6"/>
  <c r="B168" i="3" l="1"/>
  <c r="B167" i="6"/>
  <c r="B169" i="3" l="1"/>
  <c r="B168" i="6"/>
  <c r="B170" i="3" l="1"/>
  <c r="B169" i="6"/>
  <c r="B171" i="3" l="1"/>
  <c r="B170" i="6"/>
  <c r="B172" i="3" l="1"/>
  <c r="B171" i="6"/>
  <c r="B173" i="3" l="1"/>
  <c r="B172" i="6"/>
  <c r="B174" i="3" l="1"/>
  <c r="B173" i="6"/>
  <c r="B175" i="3" l="1"/>
  <c r="B174" i="6"/>
  <c r="B176" i="3" l="1"/>
  <c r="B175" i="6"/>
  <c r="B177" i="3" l="1"/>
  <c r="B176" i="6"/>
  <c r="B178" i="3" l="1"/>
  <c r="B177" i="6"/>
  <c r="B179" i="3" l="1"/>
  <c r="B178" i="6"/>
  <c r="B180" i="3" l="1"/>
  <c r="B179" i="6"/>
  <c r="B181" i="3" l="1"/>
  <c r="B180" i="6"/>
  <c r="B182" i="3" l="1"/>
  <c r="B181" i="6"/>
  <c r="B183" i="3" l="1"/>
  <c r="B182" i="6"/>
  <c r="B184" i="3" l="1"/>
  <c r="B183" i="6"/>
  <c r="B185" i="3" l="1"/>
  <c r="B184" i="6"/>
  <c r="B186" i="3" l="1"/>
  <c r="B185" i="6"/>
  <c r="B187" i="3" l="1"/>
  <c r="B186" i="6"/>
  <c r="B188" i="3" l="1"/>
  <c r="B187" i="6"/>
  <c r="B189" i="3" l="1"/>
  <c r="B188" i="6"/>
  <c r="B190" i="3" l="1"/>
  <c r="B189" i="6"/>
  <c r="B191" i="3" l="1"/>
  <c r="B190" i="6"/>
  <c r="B192" i="3" l="1"/>
  <c r="B191" i="6"/>
  <c r="B193" i="3" l="1"/>
  <c r="B192" i="6"/>
  <c r="B194" i="3" l="1"/>
  <c r="B193" i="6"/>
  <c r="B195" i="3" l="1"/>
  <c r="B194" i="6"/>
  <c r="B196" i="3" l="1"/>
  <c r="B195" i="6"/>
  <c r="B197" i="3" l="1"/>
  <c r="B196" i="6"/>
  <c r="B198" i="3" l="1"/>
  <c r="B197" i="6"/>
  <c r="B199" i="3" l="1"/>
  <c r="B198" i="6"/>
  <c r="B200" i="3" l="1"/>
  <c r="B199" i="6"/>
  <c r="B201" i="3" l="1"/>
  <c r="B200" i="6"/>
  <c r="B202" i="3" l="1"/>
  <c r="B201" i="6"/>
  <c r="B203" i="3" l="1"/>
  <c r="B202" i="6"/>
  <c r="B204" i="3" l="1"/>
  <c r="B203" i="6"/>
  <c r="B205" i="3" l="1"/>
  <c r="B204" i="6"/>
  <c r="B206" i="3" l="1"/>
  <c r="B205" i="6"/>
  <c r="B207" i="3" l="1"/>
  <c r="B206" i="6"/>
  <c r="B208" i="3" l="1"/>
  <c r="B207" i="6"/>
  <c r="B209" i="3" l="1"/>
  <c r="B208" i="6"/>
  <c r="B210" i="3" l="1"/>
  <c r="B209" i="6"/>
  <c r="B211" i="3" l="1"/>
  <c r="B210" i="6"/>
  <c r="B212" i="3" l="1"/>
  <c r="B211" i="6"/>
  <c r="B213" i="3" l="1"/>
  <c r="B212" i="6"/>
  <c r="B214" i="3" l="1"/>
  <c r="B213" i="6"/>
  <c r="B215" i="3" l="1"/>
  <c r="B214" i="6"/>
  <c r="B216" i="3" l="1"/>
  <c r="B215" i="6"/>
  <c r="B217" i="3" l="1"/>
  <c r="B216" i="6"/>
  <c r="B218" i="3" l="1"/>
  <c r="B217" i="6"/>
  <c r="B219" i="3" l="1"/>
  <c r="B218" i="6"/>
  <c r="B220" i="3" l="1"/>
  <c r="B219" i="6"/>
  <c r="B221" i="3" l="1"/>
  <c r="B220" i="6"/>
  <c r="B222" i="3" l="1"/>
  <c r="B221" i="6"/>
  <c r="B223" i="3" l="1"/>
  <c r="B222" i="6"/>
  <c r="B224" i="3" l="1"/>
  <c r="B223" i="6"/>
  <c r="B225" i="3" l="1"/>
  <c r="B224" i="6"/>
  <c r="B226" i="3" l="1"/>
  <c r="B225" i="6"/>
  <c r="B227" i="3" l="1"/>
  <c r="B226" i="6"/>
  <c r="B228" i="3" l="1"/>
  <c r="B227" i="6"/>
  <c r="B229" i="3" l="1"/>
  <c r="B228" i="6"/>
  <c r="B230" i="3" l="1"/>
  <c r="B229" i="6"/>
  <c r="B231" i="3" l="1"/>
  <c r="B230" i="6"/>
  <c r="B232" i="3" l="1"/>
  <c r="B231" i="6"/>
  <c r="B233" i="3" l="1"/>
  <c r="B232" i="6"/>
  <c r="B234" i="3" l="1"/>
  <c r="B233" i="6"/>
  <c r="B235" i="3" l="1"/>
  <c r="B234" i="6"/>
  <c r="B236" i="3" l="1"/>
  <c r="B235" i="6"/>
  <c r="B237" i="3" l="1"/>
  <c r="B236" i="6"/>
  <c r="B238" i="3" l="1"/>
  <c r="B237" i="6"/>
  <c r="B239" i="3" l="1"/>
  <c r="B238" i="6"/>
  <c r="B240" i="3" l="1"/>
  <c r="B239" i="6"/>
  <c r="B241" i="3" l="1"/>
  <c r="B240" i="6"/>
  <c r="B242" i="3" l="1"/>
  <c r="B241" i="6"/>
  <c r="B243" i="3" l="1"/>
  <c r="B242" i="6"/>
  <c r="B244" i="3" l="1"/>
  <c r="B243" i="6"/>
  <c r="B245" i="3" l="1"/>
  <c r="B244" i="6"/>
  <c r="B246" i="3" l="1"/>
  <c r="B245" i="6"/>
  <c r="B247" i="3" l="1"/>
  <c r="B246" i="6"/>
  <c r="B248" i="3" l="1"/>
  <c r="B247" i="6"/>
  <c r="B249" i="3" l="1"/>
  <c r="B248" i="6"/>
  <c r="B250" i="3" l="1"/>
  <c r="B249" i="6"/>
  <c r="B251" i="3" l="1"/>
  <c r="B250" i="6"/>
  <c r="B252" i="3" l="1"/>
  <c r="B251" i="6"/>
  <c r="B253" i="3" l="1"/>
  <c r="B252" i="6"/>
  <c r="B254" i="3" l="1"/>
  <c r="B253" i="6"/>
  <c r="B255" i="3" l="1"/>
  <c r="B254" i="6"/>
  <c r="B256" i="3" l="1"/>
  <c r="B255" i="6"/>
  <c r="B257" i="3" l="1"/>
  <c r="B256" i="6"/>
  <c r="B258" i="3" l="1"/>
  <c r="B257" i="6"/>
  <c r="B259" i="3" l="1"/>
  <c r="B258" i="6"/>
  <c r="B260" i="3" l="1"/>
  <c r="B259" i="6"/>
  <c r="B261" i="3" l="1"/>
  <c r="B260" i="6"/>
  <c r="B262" i="3" l="1"/>
  <c r="B261" i="6"/>
  <c r="B263" i="3" l="1"/>
  <c r="B262" i="6"/>
  <c r="B264" i="3" l="1"/>
  <c r="B263" i="6"/>
  <c r="B265" i="3" l="1"/>
  <c r="B264" i="6"/>
  <c r="B266" i="3" l="1"/>
  <c r="B265" i="6"/>
  <c r="B266" i="6" l="1"/>
  <c r="C6" i="6" s="1"/>
  <c r="B7" i="2" s="1"/>
  <c r="C6" i="3"/>
  <c r="B6" i="2" s="1"/>
  <c r="B8" i="2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<sst xmlns="http://schemas.openxmlformats.org/spreadsheetml/2006/main" count="15586" uniqueCount="4229">
  <si>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</si>
  <si>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</si>
  <si>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</si>
  <si>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</si>
  <si>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</si>
  <si>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</si>
  <si>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</si>
  <si>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</si>
  <si>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</si>
  <si>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</si>
  <si>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</si>
  <si>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</si>
  <si>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</si>
  <si>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</si>
  <si>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</si>
  <si>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</si>
  <si>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</si>
  <si>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</si>
  <si>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</si>
  <si>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</si>
  <si>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</si>
  <si>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</si>
  <si>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</si>
  <si>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</si>
  <si>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</si>
  <si>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</si>
  <si>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</si>
  <si>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</si>
  <si>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</si>
  <si>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</si>
  <si>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</si>
  <si>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</si>
  <si>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</si>
  <si>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</si>
  <si>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</si>
  <si>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</si>
  <si>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</si>
  <si>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</si>
  <si>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</si>
  <si>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</si>
  <si>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</si>
  <si>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</si>
  <si>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</si>
  <si>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</si>
  <si>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</si>
  <si>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</si>
  <si>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</si>
  <si>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</si>
  <si>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</si>
  <si>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</si>
  <si>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</si>
  <si>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</si>
  <si>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</si>
  <si>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</si>
  <si>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</si>
  <si>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</si>
  <si>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</si>
  <si>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</si>
  <si>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</si>
  <si>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</si>
  <si>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</si>
  <si>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</si>
  <si>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</si>
  <si>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</si>
  <si>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</si>
  <si>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</si>
  <si>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</si>
  <si>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</si>
  <si>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</si>
  <si>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</si>
  <si>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</si>
  <si>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</si>
  <si>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</si>
  <si>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</si>
  <si>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</si>
  <si>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</si>
  <si>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</si>
  <si>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</si>
  <si>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</si>
  <si>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</si>
  <si>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</si>
  <si>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</si>
  <si>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</si>
  <si>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</si>
  <si>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</si>
  <si>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</si>
  <si>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</si>
  <si>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</si>
  <si>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</si>
  <si>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</si>
  <si>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</si>
  <si>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</si>
  <si>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</si>
  <si>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</si>
  <si>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</si>
  <si>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</si>
  <si>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</si>
  <si>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</si>
  <si>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</si>
  <si>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</si>
  <si>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</si>
  <si>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</si>
  <si>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</si>
  <si>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</si>
  <si>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</si>
  <si>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</si>
  <si>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</si>
  <si>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</si>
  <si>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</si>
  <si>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</si>
  <si>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</si>
  <si>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</si>
  <si>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</si>
  <si>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</si>
  <si>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</si>
  <si>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</si>
  <si>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</si>
  <si>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</si>
  <si>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</si>
  <si>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</si>
  <si>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</si>
  <si>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</si>
  <si>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</si>
  <si>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</si>
  <si>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</si>
  <si>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</si>
  <si>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</si>
  <si>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</si>
  <si>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</si>
  <si>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</si>
  <si>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</si>
  <si>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</si>
  <si>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</si>
  <si>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</si>
  <si>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</si>
  <si>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</si>
  <si>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</si>
  <si>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</si>
  <si>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</si>
  <si>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</si>
  <si>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</si>
  <si>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</si>
  <si>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</si>
  <si>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</si>
  <si>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</si>
  <si>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</si>
  <si>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</si>
  <si>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</si>
  <si>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</si>
  <si>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</si>
  <si>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</si>
  <si>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</si>
  <si>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</si>
  <si>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</si>
  <si>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</si>
  <si>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</si>
  <si>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</si>
  <si>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</si>
  <si>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</si>
  <si>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</si>
  <si>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</si>
  <si>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</si>
  <si>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</si>
  <si>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</si>
  <si>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</si>
  <si>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</si>
  <si>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</si>
  <si>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</si>
  <si>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</si>
  <si>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</si>
  <si>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</si>
  <si>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</si>
  <si>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</si>
  <si>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</si>
  <si>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</si>
  <si>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</si>
  <si>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</si>
  <si>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</si>
  <si>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</si>
  <si>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</si>
  <si>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</si>
  <si>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</si>
  <si>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</si>
  <si>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</si>
  <si>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</si>
  <si>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</si>
  <si>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</si>
  <si>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</si>
  <si>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</si>
  <si>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</si>
  <si>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</si>
  <si>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</si>
  <si>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</si>
  <si>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</si>
  <si>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</si>
  <si>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</si>
  <si>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</si>
  <si>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</si>
  <si>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</si>
  <si>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</si>
  <si>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</si>
  <si>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</si>
  <si>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</si>
  <si>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</si>
  <si>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</si>
  <si>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</si>
  <si>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</si>
  <si>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</si>
  <si>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</si>
  <si>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</si>
  <si>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</si>
  <si>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</si>
  <si>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</si>
  <si>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</si>
  <si>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</si>
  <si>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</si>
  <si>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</si>
  <si>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</si>
  <si>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</si>
  <si>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</si>
  <si>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</si>
  <si>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</si>
  <si>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</si>
  <si>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</si>
  <si>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</si>
  <si>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</si>
  <si>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</si>
  <si>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</si>
  <si>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</si>
  <si>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</si>
  <si>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</si>
  <si>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</si>
  <si>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</si>
  <si>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</si>
  <si>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</si>
  <si>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</si>
  <si>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</si>
  <si>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</si>
  <si>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</si>
  <si>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</si>
  <si>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</si>
  <si>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</si>
  <si>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</si>
  <si>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</si>
  <si>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</si>
  <si>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</si>
  <si>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</si>
  <si>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</si>
  <si>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</si>
  <si>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</si>
  <si>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</si>
  <si>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</si>
  <si>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</si>
  <si>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</si>
  <si>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</si>
  <si>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</si>
  <si>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</si>
  <si>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</si>
  <si>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</si>
  <si>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</si>
  <si>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</si>
  <si>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</si>
  <si>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</si>
  <si>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</si>
  <si>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</si>
  <si>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</si>
  <si>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</si>
  <si>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</si>
  <si>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</si>
  <si>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</si>
  <si>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</si>
  <si>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</si>
  <si>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</si>
  <si>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</si>
  <si>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</si>
  <si>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</si>
  <si>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</si>
  <si>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</si>
  <si>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</si>
  <si>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</si>
  <si>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</si>
  <si>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</si>
  <si>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</si>
  <si>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</si>
  <si>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</si>
  <si>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</si>
  <si>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</si>
  <si>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</si>
  <si>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</si>
  <si>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</si>
  <si>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</si>
  <si>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</si>
  <si>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</si>
  <si>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</si>
  <si>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</si>
  <si>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</si>
  <si>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</si>
  <si>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</si>
  <si>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</si>
  <si>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</si>
  <si>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</si>
  <si>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</si>
  <si>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</si>
  <si>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</si>
  <si>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</si>
  <si>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</si>
  <si>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</si>
  <si>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</si>
  <si>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</si>
  <si>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</si>
  <si>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</si>
  <si>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</si>
  <si>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</si>
  <si>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</si>
  <si>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</si>
  <si>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</si>
  <si>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</si>
  <si>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</si>
  <si>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</si>
  <si>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</si>
  <si>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</si>
  <si>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</si>
  <si>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</si>
  <si>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</si>
  <si>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</si>
  <si>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</si>
  <si>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</si>
  <si>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</si>
  <si>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</si>
  <si>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</si>
  <si>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</si>
  <si>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</si>
  <si>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</si>
  <si>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</si>
  <si>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</si>
  <si>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</si>
  <si>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</si>
  <si>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</si>
  <si>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</si>
  <si>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</si>
  <si>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</si>
  <si>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</si>
  <si>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</si>
  <si>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</si>
  <si>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</si>
  <si>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</si>
  <si>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</si>
  <si>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</si>
  <si>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</si>
  <si>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</si>
  <si>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</si>
  <si>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</si>
  <si>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</si>
  <si>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</si>
  <si>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</si>
  <si>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</si>
  <si>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</si>
  <si>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</si>
  <si>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</si>
  <si>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</si>
  <si>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</si>
  <si>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</si>
  <si>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</si>
  <si>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</si>
  <si>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</si>
  <si>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</si>
  <si>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</si>
  <si>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</si>
  <si>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</si>
  <si>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</si>
  <si>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</si>
  <si>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</si>
  <si>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</si>
  <si>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</si>
  <si>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</si>
  <si>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</si>
  <si>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</si>
  <si>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</si>
  <si>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</si>
  <si>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</si>
  <si>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</si>
  <si>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</si>
  <si>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</si>
  <si>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</si>
  <si>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</si>
  <si>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</si>
  <si>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</si>
  <si>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</si>
  <si>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</si>
  <si>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</si>
  <si>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</si>
  <si>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</si>
  <si>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</si>
  <si>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</si>
  <si>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</si>
  <si>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</si>
  <si>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</si>
  <si>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</si>
  <si>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</si>
  <si>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</si>
  <si>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</si>
  <si>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</si>
  <si>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</si>
  <si>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</si>
  <si>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</si>
  <si>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</si>
  <si>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</si>
  <si>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</si>
  <si>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</si>
  <si>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</si>
  <si>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</si>
  <si>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</si>
  <si>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</si>
  <si>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</si>
  <si>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</si>
  <si>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</si>
  <si>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</si>
  <si>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</si>
  <si>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</si>
  <si>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</si>
  <si>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</si>
  <si>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</si>
  <si>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</si>
  <si>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</si>
  <si>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</si>
  <si>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</si>
  <si>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</si>
  <si>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</si>
  <si>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</si>
  <si>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</si>
  <si>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</si>
  <si>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</si>
  <si>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</si>
  <si>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</si>
  <si>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</si>
  <si>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</si>
  <si>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</si>
  <si>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</si>
  <si>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</si>
  <si>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</si>
  <si>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</si>
  <si>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</si>
  <si>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</si>
  <si>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</si>
  <si>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</si>
  <si>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</si>
  <si>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</si>
  <si>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</si>
  <si>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</si>
  <si>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</si>
  <si>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</si>
  <si>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</si>
  <si>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</si>
  <si>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</si>
  <si>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</si>
  <si>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</si>
  <si>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</si>
  <si>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</si>
  <si>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</si>
  <si>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</si>
  <si>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</si>
  <si>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</si>
  <si>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</si>
  <si>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</si>
  <si>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</si>
  <si>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</si>
  <si>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</si>
  <si>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</si>
  <si>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</si>
  <si>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</si>
  <si>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</si>
  <si>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</si>
  <si>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</si>
  <si>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</si>
  <si>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</si>
  <si>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</si>
  <si>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</si>
  <si>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</si>
  <si>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</si>
  <si>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</si>
  <si>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</si>
  <si>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</si>
  <si>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</si>
  <si>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</si>
  <si>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</si>
  <si>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</si>
  <si>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</si>
  <si>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</si>
  <si>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</si>
  <si>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</si>
  <si>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</si>
  <si>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</si>
  <si>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</si>
  <si>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</si>
  <si>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</si>
  <si>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</si>
  <si>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</si>
  <si>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</si>
  <si>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</si>
  <si>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</si>
  <si>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</si>
  <si>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</si>
  <si>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</si>
  <si>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</si>
  <si>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</si>
  <si>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</si>
  <si>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</si>
  <si>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</si>
  <si>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</si>
  <si>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</si>
  <si>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</si>
  <si>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</si>
  <si>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</si>
  <si>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</si>
  <si>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</si>
  <si>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</si>
  <si>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</si>
  <si>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</si>
  <si>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</si>
  <si>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</si>
  <si>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</si>
  <si>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</si>
  <si>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</si>
  <si>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</si>
  <si>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</si>
  <si>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</si>
  <si>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</si>
  <si>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</si>
  <si>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</si>
  <si>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</si>
  <si>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</si>
  <si>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</si>
  <si>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</si>
  <si>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</si>
  <si>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</si>
  <si>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</si>
  <si>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</si>
  <si>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</si>
  <si>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</si>
  <si>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</si>
  <si>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</si>
  <si>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</si>
  <si>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</si>
  <si>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</si>
  <si>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</si>
  <si>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</si>
  <si>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</si>
  <si>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</si>
  <si>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</si>
  <si>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</si>
  <si>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</si>
  <si>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</si>
  <si>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</si>
  <si>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</si>
  <si>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</si>
  <si>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</si>
  <si>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</si>
  <si>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</si>
  <si>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</si>
  <si>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</si>
  <si>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</si>
  <si>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</si>
  <si>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</si>
  <si>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</si>
  <si>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</si>
  <si>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</si>
  <si>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</si>
  <si>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</si>
  <si>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</si>
  <si>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</si>
  <si>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</si>
  <si>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</si>
  <si>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</si>
  <si>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</si>
  <si>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</si>
  <si>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</si>
  <si>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</si>
  <si>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</si>
  <si>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</si>
  <si>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</si>
  <si>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</si>
  <si>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</si>
  <si>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</si>
  <si>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</si>
  <si>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</si>
  <si>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</si>
  <si>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</si>
  <si>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</si>
  <si>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</si>
  <si>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</si>
  <si>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</si>
  <si>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</si>
  <si>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</si>
  <si>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</si>
  <si>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</si>
  <si>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</si>
  <si>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</si>
  <si>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</si>
  <si>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</si>
  <si>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</si>
  <si>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</si>
  <si>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</si>
  <si>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</si>
  <si>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</si>
  <si>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</si>
  <si>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</si>
  <si>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</si>
  <si>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</si>
  <si>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</si>
  <si>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</si>
  <si>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</si>
  <si>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</si>
  <si>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</si>
  <si>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</si>
  <si>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</si>
  <si>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</si>
  <si>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</si>
  <si>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</si>
  <si>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</si>
  <si>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</si>
  <si>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</si>
  <si>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</si>
  <si>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</si>
  <si>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</si>
  <si>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</si>
  <si>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</si>
  <si>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</si>
  <si>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</si>
  <si>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</si>
  <si>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</si>
  <si>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</si>
  <si>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</si>
  <si>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</si>
  <si>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</si>
  <si>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</si>
  <si>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</si>
  <si>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</si>
  <si>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</si>
  <si>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</si>
  <si>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</si>
  <si>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</si>
  <si>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</si>
  <si>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</si>
  <si>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</si>
  <si>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</si>
  <si>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</si>
  <si>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</si>
  <si>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</si>
  <si>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</si>
  <si>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</si>
  <si>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</si>
  <si>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</si>
  <si>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</si>
  <si>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</si>
  <si>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</si>
  <si>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</si>
  <si>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</si>
  <si>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</si>
  <si>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</si>
  <si>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</si>
  <si>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</si>
  <si>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</si>
  <si>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</si>
  <si>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</si>
  <si>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</si>
  <si>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</si>
  <si>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</si>
  <si>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</si>
  <si>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</si>
  <si>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</si>
  <si>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</si>
  <si>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</si>
  <si>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</si>
  <si>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</si>
  <si>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</si>
  <si>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</si>
  <si>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</si>
  <si>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</si>
  <si>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</si>
  <si>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</si>
  <si>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</si>
  <si>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</si>
  <si>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</si>
  <si>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</si>
  <si>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</si>
  <si>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</si>
  <si>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</si>
  <si>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</si>
  <si>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</si>
  <si>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</si>
  <si>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</si>
  <si>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</si>
  <si>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</si>
  <si>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</si>
  <si>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</si>
  <si>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</si>
  <si>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</si>
  <si>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</si>
  <si>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</si>
  <si>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</si>
  <si>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</si>
  <si>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</si>
  <si>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</si>
  <si>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</si>
  <si>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</si>
  <si>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</si>
  <si>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</si>
  <si>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</si>
  <si>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</si>
  <si>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</si>
  <si>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</si>
  <si>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</si>
  <si>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</si>
  <si>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</si>
  <si>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</si>
  <si>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</si>
  <si>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</si>
  <si>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</si>
  <si>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</si>
  <si>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</si>
  <si>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</si>
  <si>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</si>
  <si>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</si>
  <si>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</si>
  <si>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</si>
  <si>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</si>
  <si>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</si>
  <si>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</si>
  <si>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</si>
  <si>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</si>
  <si>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</si>
  <si>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</si>
  <si>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</si>
  <si>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</si>
  <si>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</si>
  <si>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</si>
  <si>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</si>
  <si>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</si>
  <si>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</si>
  <si>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</si>
  <si>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</si>
  <si>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</si>
  <si>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</si>
  <si>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</si>
  <si>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</si>
  <si>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</si>
  <si>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</si>
  <si>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</si>
  <si>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</si>
  <si>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</si>
  <si>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</si>
  <si>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</si>
  <si>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</si>
  <si>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</si>
  <si>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</si>
  <si>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</si>
  <si>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</si>
  <si>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</si>
  <si>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</si>
  <si>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</si>
  <si>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</si>
  <si>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</si>
  <si>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</si>
  <si>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</si>
  <si>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</si>
  <si>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</si>
  <si>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</si>
  <si>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</si>
  <si>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</si>
  <si>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</si>
  <si>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</si>
  <si>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</si>
  <si>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</si>
  <si>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</si>
  <si>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</si>
  <si>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</si>
  <si>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</si>
  <si>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</si>
  <si>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</si>
  <si>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</si>
  <si>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</si>
  <si>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</si>
  <si>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</si>
  <si>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</si>
  <si>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</si>
  <si>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</si>
  <si>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</si>
  <si>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</si>
  <si>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</si>
  <si>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</si>
  <si>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</si>
  <si>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</si>
  <si>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</si>
  <si>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</si>
  <si>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</si>
  <si>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</si>
  <si>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</si>
  <si>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</si>
  <si>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</si>
  <si>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</si>
  <si>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</si>
  <si>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</si>
  <si>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</si>
  <si>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</si>
  <si>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</si>
  <si>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</si>
  <si>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</si>
  <si>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</si>
  <si>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</si>
  <si>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</si>
  <si>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</si>
  <si>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</si>
  <si>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</si>
  <si>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</si>
  <si>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</si>
  <si>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</si>
  <si>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</si>
  <si>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</si>
  <si>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</si>
  <si>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</si>
  <si>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</si>
  <si>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</si>
  <si>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</si>
  <si>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</si>
  <si>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</si>
  <si>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</si>
  <si>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</si>
  <si>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</si>
  <si>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</si>
  <si>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</si>
  <si>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</si>
  <si>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</si>
  <si>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</si>
  <si>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</si>
  <si>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</si>
  <si>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</si>
  <si>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</si>
  <si>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</si>
  <si>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</si>
  <si>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</si>
  <si>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</si>
  <si>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</si>
  <si>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</si>
  <si>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</si>
  <si>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</si>
  <si>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</si>
  <si>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</si>
  <si>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</si>
  <si>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</si>
  <si>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</si>
  <si>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</si>
  <si>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</si>
  <si>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</si>
  <si>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</si>
  <si>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</si>
  <si>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</si>
  <si>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</si>
  <si>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</si>
  <si>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</si>
  <si>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</si>
  <si>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</si>
  <si>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</si>
  <si>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</si>
  <si>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</si>
  <si>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</si>
  <si>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</si>
  <si>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</si>
  <si>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</si>
  <si>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</si>
  <si>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</si>
  <si>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</si>
  <si>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</si>
  <si>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</si>
  <si>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</si>
  <si>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</si>
  <si>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</si>
  <si>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</si>
  <si>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</si>
  <si>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</si>
  <si>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</si>
  <si>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</si>
  <si>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</si>
  <si>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</si>
  <si>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</si>
  <si>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</si>
  <si>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</si>
  <si>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</si>
  <si>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</si>
  <si>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</si>
  <si>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</si>
  <si>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</si>
  <si>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</si>
  <si>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</si>
  <si>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</si>
  <si>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</si>
  <si>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</si>
  <si>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</si>
  <si>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</si>
  <si>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</si>
  <si>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</si>
  <si>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</si>
  <si>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</si>
  <si>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</si>
  <si>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</si>
  <si>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</si>
  <si>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</si>
  <si>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</si>
  <si>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</si>
  <si>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</si>
  <si>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</si>
  <si>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</si>
  <si>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</si>
  <si>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</si>
  <si>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</si>
  <si>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</si>
  <si>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</si>
  <si>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</si>
  <si>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</si>
  <si>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</si>
  <si>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</si>
  <si>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</si>
  <si>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</si>
  <si>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</si>
  <si>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</si>
  <si>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</si>
  <si>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</si>
  <si>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</si>
  <si>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</si>
  <si>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</si>
  <si>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</si>
  <si>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</si>
  <si>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</si>
  <si>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</si>
  <si>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</si>
  <si>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</si>
  <si>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</si>
  <si>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</si>
  <si>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</si>
  <si>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</si>
  <si>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</si>
  <si>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</si>
  <si>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</si>
  <si>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</si>
  <si>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</si>
  <si>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</si>
  <si>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</si>
  <si>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</si>
  <si>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</si>
  <si>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</si>
  <si>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</si>
  <si>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</si>
  <si>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</si>
  <si>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</si>
  <si>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</si>
  <si>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</si>
  <si>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</si>
  <si>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</si>
  <si>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</si>
  <si>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</si>
  <si>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</si>
  <si>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</si>
  <si>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</si>
  <si>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</si>
  <si>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</si>
  <si>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</si>
  <si>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</si>
  <si>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</si>
  <si>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</si>
  <si>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</si>
  <si>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</si>
  <si>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</si>
  <si>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</si>
  <si>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</si>
  <si>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</si>
  <si>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</si>
  <si>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</si>
  <si>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</si>
  <si>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</si>
  <si>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</si>
  <si>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</si>
  <si>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</si>
  <si>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</si>
  <si>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</si>
  <si>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</si>
  <si>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</si>
  <si>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</si>
  <si>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</si>
  <si>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</si>
  <si>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</si>
  <si>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</si>
  <si>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</si>
  <si>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</si>
  <si>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</si>
  <si>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</si>
  <si>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</si>
  <si>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</si>
  <si>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</si>
  <si>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</si>
  <si>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</si>
  <si>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</si>
  <si>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</si>
  <si>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</si>
  <si>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</si>
  <si>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</si>
  <si>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</si>
  <si>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</si>
  <si>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</si>
  <si>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</si>
  <si>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</si>
  <si>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</si>
  <si>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</si>
  <si>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</si>
  <si>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</si>
  <si>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</si>
  <si>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</si>
  <si>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</si>
  <si>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</si>
  <si>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</si>
  <si>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</si>
  <si>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</si>
  <si>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</si>
  <si>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</si>
  <si>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</si>
  <si>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</si>
  <si>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</si>
  <si>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</si>
  <si>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</si>
  <si>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</si>
  <si>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</si>
  <si>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</si>
  <si>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</si>
  <si>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</si>
  <si>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</si>
  <si>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</si>
  <si>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</si>
  <si>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</si>
  <si>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</si>
  <si>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</si>
  <si>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</si>
  <si>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</si>
  <si>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</si>
  <si>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</si>
  <si>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</si>
  <si>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</si>
  <si>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</si>
  <si>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</si>
  <si>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</si>
  <si>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</si>
  <si>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</si>
  <si>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</si>
  <si>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</si>
  <si>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</si>
  <si>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</si>
  <si>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</si>
  <si>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</si>
  <si>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</si>
  <si>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</si>
  <si>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</si>
  <si>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</si>
  <si>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</si>
  <si>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</si>
  <si>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</si>
  <si>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</si>
  <si>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</si>
  <si>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</si>
  <si>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</si>
  <si>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</si>
  <si>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</si>
  <si>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</si>
  <si>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</si>
  <si>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</si>
  <si>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</si>
  <si>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</si>
  <si>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</si>
  <si>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</si>
  <si>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</si>
  <si>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</si>
  <si>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</si>
  <si>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</si>
  <si>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</si>
  <si>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</si>
  <si>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</si>
  <si>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</si>
  <si>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</si>
  <si>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</si>
  <si>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</si>
  <si>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</si>
  <si>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</si>
  <si>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</si>
  <si>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</si>
  <si>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</si>
  <si>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</si>
  <si>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</si>
  <si>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</si>
  <si>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</si>
  <si>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</si>
  <si>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</si>
  <si>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</si>
  <si>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</si>
  <si>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</si>
  <si>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</si>
  <si>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</si>
  <si>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</si>
  <si>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</si>
  <si>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</si>
  <si>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</si>
  <si>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</si>
  <si>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</si>
  <si>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</si>
  <si>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</si>
  <si>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</si>
  <si>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</si>
  <si>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</si>
  <si>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</si>
  <si>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</si>
  <si>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</si>
  <si>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</si>
  <si>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</si>
  <si>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</si>
  <si>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</si>
  <si>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</si>
  <si>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</si>
  <si>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</si>
  <si>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</si>
  <si>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</si>
  <si>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</si>
  <si>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</si>
  <si>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</si>
  <si>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</si>
  <si>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</si>
  <si>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</si>
  <si>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</si>
  <si>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</si>
  <si>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</si>
  <si>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</si>
  <si>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</si>
  <si>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</si>
  <si>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</si>
  <si>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</si>
  <si>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</si>
  <si>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</si>
  <si>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</si>
  <si>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</si>
  <si>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</si>
  <si>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</si>
  <si>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</si>
  <si>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</si>
  <si>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</si>
  <si>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</si>
  <si>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</si>
  <si>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</si>
  <si>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</si>
  <si>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</si>
  <si>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</si>
  <si>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</si>
  <si>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</si>
  <si>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</si>
  <si>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</si>
  <si>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</si>
  <si>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</si>
  <si>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</si>
  <si>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</si>
  <si>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</si>
  <si>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</si>
  <si>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</si>
  <si>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</si>
  <si>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</si>
  <si>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</si>
  <si>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</si>
  <si>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</si>
  <si>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</si>
  <si>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</si>
  <si>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</si>
  <si>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</si>
  <si>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</si>
  <si>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</si>
  <si>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</si>
  <si>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</si>
  <si>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</si>
  <si>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</si>
  <si>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</si>
  <si>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</si>
  <si>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</si>
  <si>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</si>
  <si>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</si>
  <si>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</si>
  <si>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</si>
  <si>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</si>
  <si>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</si>
  <si>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</si>
  <si>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</si>
  <si>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</si>
  <si>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</si>
  <si>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</si>
  <si>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</si>
  <si>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</si>
  <si>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</si>
  <si>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</si>
  <si>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</si>
  <si>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</si>
  <si>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</si>
  <si>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</si>
  <si>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</si>
  <si>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</si>
  <si>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</si>
  <si>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</si>
  <si>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</si>
  <si>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</si>
  <si>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</si>
  <si>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</si>
  <si>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</si>
  <si>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</si>
  <si>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</si>
  <si>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</si>
  <si>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</si>
  <si>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</si>
  <si>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</si>
  <si>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</si>
  <si>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</si>
  <si>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</si>
  <si>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</si>
  <si>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</si>
  <si>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</si>
  <si>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</si>
  <si>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</si>
  <si>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</si>
  <si>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</si>
  <si>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</si>
  <si>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</si>
  <si>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</si>
  <si>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</si>
  <si>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</si>
  <si>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</si>
  <si>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</si>
  <si>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</si>
  <si>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</si>
  <si>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</si>
  <si>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</si>
  <si>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</si>
  <si>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</si>
  <si>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</si>
  <si>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</si>
  <si>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</si>
  <si>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</si>
  <si>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</si>
  <si>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</si>
  <si>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</si>
  <si>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</si>
  <si>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</si>
  <si>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</si>
  <si>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</si>
  <si>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</si>
  <si>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</si>
  <si>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</si>
  <si>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</si>
  <si>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</si>
  <si>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</si>
  <si>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</si>
  <si>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</si>
  <si>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</si>
  <si>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</si>
  <si>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</si>
  <si>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</si>
  <si>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</si>
  <si>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</si>
  <si>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</si>
  <si>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</si>
  <si>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</si>
  <si>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</si>
  <si>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</si>
  <si>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</si>
  <si>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</si>
  <si>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</si>
  <si>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</si>
  <si>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</si>
  <si>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</si>
  <si>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</si>
  <si>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</si>
  <si>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</si>
  <si>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</si>
  <si>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</si>
  <si>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</si>
  <si>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</si>
  <si>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</si>
  <si>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</si>
  <si>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</si>
  <si>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</si>
  <si>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</si>
  <si>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</si>
  <si>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</si>
  <si>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</si>
  <si>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</si>
  <si>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</si>
  <si>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</si>
  <si>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</si>
  <si>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</si>
  <si>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</si>
  <si>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</si>
  <si>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</si>
  <si>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</si>
  <si>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</si>
  <si>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</si>
  <si>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</si>
  <si>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</si>
  <si>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</si>
  <si>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</si>
  <si>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</si>
  <si>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</si>
  <si>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</si>
  <si>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</si>
  <si>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</si>
  <si>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</si>
  <si>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</si>
  <si>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</si>
  <si>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</si>
  <si>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</si>
  <si>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</si>
  <si>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</si>
  <si>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</si>
  <si>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</si>
  <si>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</si>
  <si>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</si>
  <si>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</si>
  <si>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</si>
  <si>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</si>
  <si>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</si>
  <si>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</si>
  <si>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</si>
  <si>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</si>
  <si>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</si>
  <si>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</si>
  <si>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</si>
  <si>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</si>
  <si>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</si>
  <si>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</si>
  <si>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</si>
  <si>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</si>
  <si>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</si>
  <si>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</si>
  <si>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</si>
  <si>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</si>
  <si>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</si>
  <si>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</si>
  <si>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</si>
  <si>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</si>
  <si>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</si>
  <si>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</si>
  <si>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</si>
  <si>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</si>
  <si>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</si>
  <si>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</si>
  <si>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</si>
  <si>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</si>
  <si>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</si>
  <si>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</si>
  <si>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</si>
  <si>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</si>
  <si>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</si>
  <si>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</si>
  <si>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</si>
  <si>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</si>
  <si>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</si>
  <si>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</si>
  <si>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</si>
  <si>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</si>
  <si>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</si>
  <si>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</si>
  <si>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</si>
  <si>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</si>
  <si>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</si>
  <si>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</si>
  <si>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</si>
  <si>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</si>
  <si>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</si>
  <si>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</si>
  <si>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</si>
  <si>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</si>
  <si>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</si>
  <si>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</si>
  <si>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</si>
  <si>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</si>
  <si>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</si>
  <si>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</si>
  <si>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</si>
  <si>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</si>
  <si>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</si>
  <si>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</si>
  <si>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</si>
  <si>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</si>
  <si>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</si>
  <si>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</si>
  <si>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</si>
  <si>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</si>
  <si>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</si>
  <si>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</si>
  <si>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</si>
  <si>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</si>
  <si>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</si>
  <si>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</si>
  <si>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</si>
  <si>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</si>
  <si>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</si>
  <si>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</si>
  <si>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</si>
  <si>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</si>
  <si>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</si>
  <si>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</si>
  <si>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</si>
  <si>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</si>
  <si>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</si>
  <si>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</si>
  <si>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</si>
  <si>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</si>
  <si>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</si>
  <si>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</si>
  <si>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</si>
  <si>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</si>
  <si>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</si>
  <si>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</si>
  <si>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</si>
  <si>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</si>
  <si>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</si>
  <si>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</si>
  <si>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</si>
  <si>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</si>
  <si>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</si>
  <si>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</si>
  <si>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</si>
  <si>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</si>
  <si>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</si>
  <si>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</si>
  <si>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</si>
  <si>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</si>
  <si>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</si>
  <si>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</si>
  <si>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</si>
  <si>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</si>
  <si>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</si>
  <si>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</si>
  <si>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</si>
  <si>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</si>
  <si>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</si>
  <si>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</si>
  <si>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</si>
  <si>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</si>
  <si>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</si>
  <si>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</si>
  <si>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</si>
  <si>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</si>
  <si>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</si>
  <si>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</si>
  <si>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</si>
  <si>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</si>
  <si>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</si>
  <si>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</si>
  <si>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</si>
  <si>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</si>
  <si>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</si>
  <si>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</si>
  <si>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</si>
  <si>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</si>
  <si>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</si>
  <si>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</si>
  <si>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</si>
  <si>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</si>
  <si>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</si>
  <si>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</si>
  <si>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</si>
  <si>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</si>
  <si>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</si>
  <si>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</si>
  <si>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</si>
  <si>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</si>
  <si>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</si>
  <si>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</si>
  <si>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</si>
  <si>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</si>
  <si>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</si>
  <si>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</si>
  <si>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</si>
  <si>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</si>
  <si>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</si>
  <si>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</si>
  <si>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</si>
  <si>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</si>
  <si>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</si>
  <si>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</si>
  <si>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</si>
  <si>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</si>
  <si>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</si>
  <si>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</si>
  <si>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</si>
  <si>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</si>
  <si>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</si>
  <si>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</si>
  <si>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</si>
  <si>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</si>
  <si>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</si>
  <si>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</si>
  <si>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</si>
  <si>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</si>
  <si>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</si>
  <si>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</si>
  <si>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</si>
  <si>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</si>
  <si>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</si>
  <si>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</si>
  <si>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</si>
  <si>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</si>
  <si>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</si>
  <si>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</si>
  <si>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</si>
  <si>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</si>
  <si>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</si>
  <si>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</si>
  <si>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</si>
  <si>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</si>
  <si>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</si>
  <si>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</si>
  <si>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</si>
  <si>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</si>
  <si>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</si>
  <si>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</si>
  <si>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</si>
  <si>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</si>
  <si>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</si>
  <si>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</si>
  <si>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</si>
  <si>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</si>
  <si>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</si>
  <si>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</si>
  <si>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</si>
  <si>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</si>
  <si>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</si>
  <si>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</si>
  <si>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</si>
  <si>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</si>
  <si>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</si>
  <si>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</si>
  <si>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</si>
  <si>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</si>
  <si>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</si>
  <si>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</si>
  <si>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</si>
  <si>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</si>
  <si>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</si>
  <si>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</si>
  <si>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</si>
  <si>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</si>
  <si>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</si>
  <si>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</si>
  <si>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</si>
  <si>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</si>
  <si>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</si>
  <si>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</si>
  <si>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</si>
  <si>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</si>
  <si>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</si>
  <si>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</si>
  <si>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</si>
  <si>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</si>
  <si>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</si>
  <si>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</si>
  <si>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</si>
  <si>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</si>
  <si>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</si>
  <si>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</si>
  <si>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</si>
  <si>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</si>
  <si>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</si>
  <si>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</si>
  <si>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</si>
  <si>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</si>
  <si>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</si>
  <si>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</si>
  <si>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</si>
  <si>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</si>
  <si>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</si>
  <si>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</si>
  <si>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</si>
  <si>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</si>
  <si>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</si>
  <si>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</si>
  <si>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</si>
  <si>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</si>
  <si>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</si>
  <si>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</si>
  <si>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</si>
  <si>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</si>
  <si>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</si>
  <si>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</si>
  <si>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</si>
  <si>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</si>
  <si>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</si>
  <si>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</si>
  <si>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</si>
  <si>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</si>
  <si>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</si>
  <si>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</si>
  <si>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</si>
  <si>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</si>
  <si>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</si>
  <si>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</si>
  <si>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</si>
  <si>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</si>
  <si>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</si>
  <si>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</si>
  <si>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</si>
  <si>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</si>
  <si>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</si>
  <si>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</si>
  <si>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</si>
  <si>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</si>
  <si>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</si>
  <si>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</si>
  <si>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</si>
  <si>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</si>
  <si>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</si>
  <si>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</si>
  <si>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</si>
  <si>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</si>
  <si>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</si>
  <si>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</si>
  <si>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</si>
  <si>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</si>
  <si>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</si>
  <si>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</si>
  <si>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</si>
  <si>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</si>
  <si>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</si>
  <si>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</si>
  <si>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</si>
  <si>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</si>
  <si>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</si>
  <si>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</si>
  <si>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</si>
  <si>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</si>
  <si>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</si>
  <si>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</si>
  <si>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</si>
  <si>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</si>
  <si>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</si>
  <si>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</si>
  <si>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</si>
  <si>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</si>
  <si>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</si>
  <si>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</si>
  <si>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</si>
  <si>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</si>
  <si>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</si>
  <si>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</si>
  <si>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</si>
  <si>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</si>
  <si>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</si>
  <si>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</si>
  <si>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</si>
  <si>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</si>
  <si>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</si>
  <si>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</si>
  <si>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</si>
  <si>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</si>
  <si>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</si>
  <si>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</si>
  <si>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</si>
  <si>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</si>
  <si>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</si>
  <si>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</si>
  <si>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</si>
  <si>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</si>
  <si>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</si>
  <si>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</si>
  <si>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</si>
  <si>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</si>
  <si>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</si>
  <si>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</si>
  <si>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</si>
  <si>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</si>
  <si>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</si>
  <si>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</si>
  <si>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</si>
  <si>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</si>
  <si>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</si>
  <si>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</si>
  <si>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</si>
  <si>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</si>
  <si>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</si>
  <si>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</si>
  <si>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</si>
  <si>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</si>
  <si>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</si>
  <si>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</si>
  <si>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</si>
  <si>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</si>
  <si>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</si>
  <si>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</si>
  <si>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</si>
  <si>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</si>
  <si>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</si>
  <si>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</si>
  <si>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</si>
  <si>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</si>
  <si>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</si>
  <si>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</si>
  <si>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</si>
  <si>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</si>
  <si>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</si>
  <si>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</si>
  <si>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</si>
  <si>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</si>
  <si>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</si>
  <si>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</si>
  <si>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</si>
  <si>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</si>
  <si>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</si>
  <si>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</si>
  <si>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</si>
  <si>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</si>
  <si>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</si>
  <si>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</si>
  <si>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</si>
  <si>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</si>
  <si>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</si>
  <si>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</si>
  <si>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</si>
  <si>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</si>
  <si>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</si>
  <si>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</si>
  <si>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</si>
  <si>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</si>
  <si>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</si>
  <si>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</si>
  <si>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</si>
  <si>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</si>
  <si>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</si>
  <si>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</si>
  <si>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</si>
  <si>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</si>
  <si>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</si>
  <si>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</si>
  <si>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</si>
  <si>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</si>
  <si>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</si>
  <si>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</si>
  <si>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</si>
  <si>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</si>
  <si>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</si>
  <si>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</si>
  <si>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</si>
  <si>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</si>
  <si>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</si>
  <si>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</si>
  <si>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</si>
  <si>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</si>
  <si>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</si>
  <si>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</si>
  <si>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</si>
  <si>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</si>
  <si>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</si>
  <si>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</si>
  <si>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</si>
  <si>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</si>
  <si>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</si>
  <si>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</si>
  <si>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</si>
  <si>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</si>
  <si>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</si>
  <si>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</si>
  <si>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</si>
  <si>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</si>
  <si>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</si>
  <si>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</si>
  <si>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</si>
  <si>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</si>
  <si>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</si>
  <si>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</si>
  <si>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</si>
  <si>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</si>
  <si>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</si>
  <si>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</si>
  <si>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</si>
  <si>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</si>
  <si>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</si>
  <si>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</si>
  <si>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</si>
  <si>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</si>
  <si>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</si>
  <si>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</si>
  <si>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</si>
  <si>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</si>
  <si>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</si>
  <si>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</si>
  <si>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</si>
  <si>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</si>
  <si>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</si>
  <si>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</si>
  <si>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</si>
  <si>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</si>
  <si>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</si>
  <si>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</si>
  <si>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</si>
  <si>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</si>
  <si>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</si>
  <si>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</si>
  <si>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</si>
  <si>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</si>
  <si>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</si>
  <si>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</si>
  <si>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</si>
  <si>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</si>
  <si>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</si>
  <si>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</si>
  <si>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</si>
  <si>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</si>
  <si>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</si>
  <si>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</si>
  <si>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</si>
  <si>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</si>
  <si>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</si>
  <si>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</si>
  <si>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</si>
  <si>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</si>
  <si>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</si>
  <si>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</si>
  <si>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</si>
  <si>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</si>
  <si>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</si>
  <si>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</si>
  <si>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</si>
  <si>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</si>
  <si>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</si>
  <si>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</si>
  <si>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</si>
  <si>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</si>
  <si>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</si>
  <si>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</si>
  <si>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</si>
  <si>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</si>
  <si>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</si>
  <si>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</si>
  <si>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</si>
  <si>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</si>
  <si>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</si>
  <si>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</si>
  <si>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</si>
  <si>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</si>
  <si>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</si>
  <si>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</si>
  <si>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</si>
  <si>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</si>
  <si>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</si>
  <si>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</si>
  <si>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</si>
  <si>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</si>
  <si>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</si>
  <si>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</si>
  <si>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</si>
  <si>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</si>
  <si>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</si>
  <si>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</si>
  <si>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</si>
  <si>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</si>
  <si>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</si>
  <si>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</si>
  <si>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</si>
  <si>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</si>
  <si>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</si>
  <si>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</si>
  <si>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</si>
  <si>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</si>
  <si>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</si>
  <si>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</si>
  <si>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</si>
  <si>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</si>
  <si>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</si>
  <si>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</si>
  <si>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</si>
  <si>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</si>
  <si>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</si>
  <si>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</si>
  <si>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</si>
  <si>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</si>
  <si>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</si>
  <si>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</si>
  <si>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</si>
  <si>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</si>
  <si>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</si>
  <si>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</si>
  <si>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</si>
  <si>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</si>
  <si>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</si>
  <si>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</si>
  <si>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</si>
  <si>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</si>
  <si>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</si>
  <si>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</si>
  <si>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</si>
  <si>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</si>
  <si>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</si>
  <si>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</si>
  <si>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</si>
  <si>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</si>
  <si>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</si>
  <si>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</si>
  <si>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</si>
  <si>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</si>
  <si>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</si>
  <si>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</si>
  <si>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</si>
  <si>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</si>
  <si>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</si>
  <si>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</si>
  <si>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</si>
  <si>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</si>
  <si>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</si>
  <si>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</si>
  <si>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</si>
  <si>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</si>
  <si>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</si>
  <si>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</si>
  <si>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</si>
  <si>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</si>
  <si>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</si>
  <si>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</si>
  <si>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</si>
  <si>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</si>
  <si>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</si>
  <si>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</si>
  <si>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</si>
  <si>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</si>
  <si>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</si>
  <si>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</si>
  <si>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</si>
  <si>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</si>
  <si>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</si>
  <si>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</si>
  <si>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</si>
  <si>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</si>
  <si>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</si>
  <si>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</si>
  <si>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</si>
  <si>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</si>
  <si>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</si>
  <si>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</si>
  <si>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</si>
  <si>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</si>
  <si>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</si>
  <si>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</si>
  <si>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</si>
  <si>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</si>
  <si>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</si>
  <si>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</si>
  <si>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</si>
  <si>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</si>
  <si>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</si>
  <si>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</si>
  <si>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</si>
  <si>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</si>
  <si>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</si>
  <si>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</si>
  <si>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</si>
  <si>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</si>
  <si>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</si>
  <si>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</si>
  <si>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</si>
  <si>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</si>
  <si>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</si>
  <si>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</si>
  <si>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</si>
  <si>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</si>
  <si>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</si>
  <si>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</si>
  <si>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</si>
  <si>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</si>
  <si>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</si>
  <si>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</si>
  <si>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</si>
  <si>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</si>
  <si>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</si>
  <si>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</si>
  <si>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</si>
  <si>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</si>
  <si>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</si>
  <si>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</si>
  <si>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</si>
  <si>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</si>
  <si>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</si>
  <si>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</si>
  <si>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</si>
  <si>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</si>
  <si>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</si>
  <si>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</si>
  <si>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</si>
  <si>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</si>
  <si>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</si>
  <si>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</si>
  <si>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</si>
  <si>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</si>
  <si>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</si>
  <si>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</si>
  <si>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</si>
  <si>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</si>
  <si>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</si>
  <si>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</si>
  <si>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</si>
  <si>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</si>
  <si>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</si>
  <si>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</si>
  <si>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</si>
  <si>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</si>
  <si>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</si>
  <si>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</si>
  <si>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</si>
  <si>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</si>
  <si>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</si>
  <si>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</si>
  <si>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</si>
  <si>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</si>
  <si>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</si>
  <si>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</si>
  <si>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</si>
  <si>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</si>
  <si>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</si>
  <si>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</si>
  <si>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</si>
  <si>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</si>
  <si>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</si>
  <si>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</si>
  <si>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</si>
  <si>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</si>
  <si>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</si>
  <si>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</si>
  <si>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</si>
  <si>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</si>
  <si>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</si>
  <si>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</si>
  <si>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</si>
  <si>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</si>
  <si>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</si>
  <si>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</si>
  <si>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</si>
  <si>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</si>
  <si>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</si>
  <si>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</si>
  <si>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</si>
  <si>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</si>
  <si>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</si>
  <si>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</si>
  <si>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</si>
  <si>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</si>
  <si>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</si>
  <si>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</si>
  <si>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</si>
  <si>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</si>
  <si>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</si>
  <si>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</si>
  <si>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</si>
  <si>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</si>
  <si>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</si>
  <si>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</si>
  <si>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</si>
  <si>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</si>
  <si>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</si>
  <si>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</si>
  <si>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</si>
  <si>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</si>
  <si>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</si>
  <si>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</si>
  <si>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</si>
  <si>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</si>
  <si>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</si>
  <si>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</si>
  <si>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</si>
  <si>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</si>
  <si>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</si>
  <si>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</si>
  <si>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</si>
  <si>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</si>
  <si>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</si>
  <si>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</si>
  <si>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</si>
  <si>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</si>
  <si>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</si>
  <si>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</si>
  <si>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</si>
  <si>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</si>
  <si>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</si>
  <si>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</si>
  <si>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</si>
  <si>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</si>
  <si>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</si>
  <si>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</si>
  <si>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</si>
  <si>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</si>
  <si>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</si>
  <si>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</si>
  <si>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</si>
  <si>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</si>
  <si>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</si>
  <si>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</si>
  <si>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</si>
  <si>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</si>
  <si>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</si>
  <si>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</si>
  <si>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</si>
  <si>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</si>
  <si>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</si>
  <si>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</si>
  <si>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</si>
  <si>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</si>
  <si>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</si>
  <si>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</si>
  <si>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</si>
  <si>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</si>
  <si>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</si>
  <si>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</si>
  <si>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</si>
  <si>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</si>
  <si>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</si>
  <si>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</si>
  <si>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</si>
  <si>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</si>
  <si>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</si>
  <si>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</si>
  <si>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</si>
  <si>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</si>
  <si>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</si>
  <si>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</si>
  <si>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</si>
  <si>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</si>
  <si>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</si>
  <si>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</si>
  <si>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</si>
  <si>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</si>
  <si>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</si>
  <si>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</si>
  <si>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</si>
  <si>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</si>
  <si>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</si>
  <si>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</si>
  <si>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</si>
  <si>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</si>
  <si>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</si>
  <si>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</si>
  <si>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</si>
  <si>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</si>
  <si>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</si>
  <si>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</si>
  <si>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</si>
  <si>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</si>
  <si>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</si>
  <si>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</si>
  <si>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</si>
  <si>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</si>
  <si>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</si>
  <si>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</si>
  <si>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</si>
  <si>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</si>
  <si>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</si>
  <si>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</si>
  <si>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</si>
  <si>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</si>
  <si>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</si>
  <si>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</si>
  <si>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</si>
  <si>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</si>
  <si>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</si>
  <si>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</si>
  <si>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</si>
  <si>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</si>
  <si>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</si>
  <si>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</si>
  <si>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</si>
  <si>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</si>
  <si>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</si>
  <si>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</si>
  <si>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</si>
  <si>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</si>
  <si>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</si>
  <si>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</si>
  <si>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</si>
  <si>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</si>
  <si>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</si>
  <si>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</si>
  <si>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</si>
  <si>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</si>
  <si>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</si>
  <si>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</si>
  <si>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</si>
  <si>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</si>
  <si>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</si>
  <si>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</si>
  <si>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</si>
  <si>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</si>
  <si>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</si>
  <si>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</si>
  <si>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</si>
  <si>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</si>
  <si>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</si>
  <si>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</si>
  <si>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</si>
  <si>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</si>
  <si>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</si>
  <si>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</si>
  <si>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</si>
  <si>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</si>
  <si>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</si>
  <si>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</si>
  <si>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</si>
  <si>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</si>
  <si>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</si>
  <si>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</si>
  <si>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</si>
  <si>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</si>
  <si>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</si>
  <si>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</si>
  <si>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</si>
  <si>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</si>
  <si>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</si>
  <si>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</si>
  <si>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</si>
  <si>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</si>
  <si>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</si>
  <si>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</si>
  <si>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</si>
  <si>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</si>
  <si>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</si>
  <si>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</si>
  <si>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</si>
  <si>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</si>
  <si>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</si>
  <si>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</si>
  <si>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</si>
  <si>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</si>
  <si>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</si>
  <si>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</si>
  <si>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</si>
  <si>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</si>
  <si>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</si>
  <si>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</si>
  <si>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</si>
  <si>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</si>
  <si>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</si>
  <si>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</si>
  <si>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</si>
  <si>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</si>
  <si>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</si>
  <si>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</si>
  <si>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</si>
  <si>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</si>
  <si>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</si>
  <si>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</si>
  <si>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</si>
  <si>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</si>
  <si>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</si>
  <si>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</si>
  <si>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</si>
  <si>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</si>
  <si>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</si>
  <si>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</si>
  <si>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</si>
  <si>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</si>
  <si>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</si>
  <si>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</si>
  <si>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</si>
  <si>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</si>
  <si>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</si>
  <si>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</si>
  <si>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</si>
  <si>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</si>
  <si>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</si>
  <si>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</si>
  <si>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</si>
  <si>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</si>
  <si>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</si>
  <si>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</si>
  <si>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</si>
  <si>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</si>
  <si>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</si>
  <si>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</si>
  <si>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</si>
  <si>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</si>
  <si>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</si>
  <si>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</si>
  <si>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</si>
  <si>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</si>
  <si>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</si>
  <si>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</si>
  <si>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</si>
  <si>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</si>
  <si>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</si>
  <si>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</si>
  <si>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</si>
  <si>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</si>
  <si>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</si>
  <si>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</si>
  <si>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</si>
  <si>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</si>
  <si>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</si>
  <si>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</si>
  <si>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</si>
  <si>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</si>
  <si>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</si>
  <si>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</si>
  <si>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</si>
  <si>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</si>
  <si>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</si>
  <si>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</si>
  <si>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</si>
  <si>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</si>
  <si>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</si>
  <si>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</si>
  <si>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</si>
  <si>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</si>
  <si>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</si>
  <si>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</si>
  <si>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</si>
  <si>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</si>
  <si>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</si>
  <si>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</si>
  <si>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</si>
  <si>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</si>
  <si>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</si>
  <si>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</si>
  <si>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</si>
  <si>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</si>
  <si>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</si>
  <si>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</si>
  <si>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</si>
  <si>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</si>
  <si>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</si>
  <si>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</si>
  <si>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</si>
  <si>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</si>
  <si>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</si>
  <si>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</si>
  <si>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</si>
  <si>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</si>
  <si>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</si>
  <si>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</si>
  <si>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</si>
  <si>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</si>
  <si>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</si>
  <si>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</si>
  <si>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</si>
  <si>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</si>
  <si>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</si>
  <si>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</si>
  <si>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</si>
  <si>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</si>
  <si>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</si>
  <si>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</si>
  <si>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</si>
  <si>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</si>
  <si>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</si>
  <si>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</si>
  <si>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</si>
  <si>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</si>
  <si>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</si>
  <si>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</si>
  <si>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</si>
  <si>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</si>
  <si>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</si>
  <si>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</si>
  <si>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</si>
  <si>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</si>
  <si>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</si>
  <si>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</si>
  <si>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</si>
  <si>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</si>
  <si>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</si>
  <si>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</si>
  <si>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</si>
  <si>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</si>
  <si>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</si>
  <si>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</si>
  <si>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</si>
  <si>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</si>
  <si>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</si>
  <si>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</si>
  <si>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</si>
  <si>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</si>
  <si>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</si>
  <si>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</si>
  <si>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</si>
  <si>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</si>
  <si>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</si>
  <si>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</si>
  <si>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</si>
  <si>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</si>
  <si>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</si>
  <si>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</si>
  <si>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</si>
  <si>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</si>
  <si>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</si>
  <si>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</si>
  <si>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</si>
  <si>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</si>
  <si>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</si>
  <si>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</si>
  <si>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</si>
  <si>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</si>
  <si>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</si>
  <si>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</si>
  <si>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</si>
  <si>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</si>
  <si>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</si>
  <si>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</si>
  <si>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</si>
  <si>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</si>
  <si>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</si>
  <si>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</si>
  <si>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</si>
  <si>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</si>
  <si>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</si>
  <si>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</si>
  <si>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</si>
  <si>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</si>
  <si>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</si>
  <si>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</si>
  <si>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</si>
  <si>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</si>
  <si>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</si>
  <si>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</si>
  <si>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</si>
  <si>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</si>
  <si>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</si>
  <si>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</si>
  <si>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</si>
  <si>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</si>
  <si>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</si>
  <si>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</si>
  <si>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</si>
  <si>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</si>
  <si>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</si>
  <si>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</si>
  <si>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</si>
  <si>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</si>
  <si>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</si>
  <si>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</si>
  <si>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</si>
  <si>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</si>
  <si>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</si>
  <si>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</si>
  <si>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</si>
  <si>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</si>
  <si>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</si>
  <si>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</si>
  <si>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</si>
  <si>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</si>
  <si>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</si>
  <si>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</si>
  <si>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</si>
  <si>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</si>
  <si>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</si>
  <si>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</si>
  <si>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</si>
  <si>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</si>
  <si>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</si>
  <si>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</si>
  <si>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</si>
  <si>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</si>
  <si>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</si>
  <si>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</si>
  <si>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</si>
  <si>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</si>
  <si>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</si>
  <si>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</si>
  <si>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</si>
  <si>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</si>
  <si>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</si>
  <si>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</si>
  <si>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</si>
  <si>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</si>
  <si>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</si>
  <si>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</si>
  <si>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</si>
  <si>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</si>
  <si>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</si>
  <si>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</si>
  <si>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</si>
  <si>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</si>
  <si>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</si>
  <si>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</si>
  <si>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</si>
  <si>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</si>
  <si>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</si>
  <si>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</si>
  <si>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</si>
  <si>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</si>
  <si>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</si>
  <si>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</si>
  <si>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</si>
  <si>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</si>
  <si>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</si>
  <si>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</si>
  <si>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</si>
  <si>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</si>
  <si>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</si>
  <si>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</si>
  <si>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</si>
  <si>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</si>
  <si>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</si>
  <si>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</si>
  <si>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</si>
  <si>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</si>
  <si>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</si>
  <si>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</si>
  <si>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</si>
  <si>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</si>
  <si>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</si>
  <si>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</si>
  <si>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</si>
  <si>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</si>
  <si>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</si>
  <si>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</si>
  <si>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</si>
  <si>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</si>
  <si>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</si>
  <si>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</si>
  <si>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</si>
  <si>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</si>
  <si>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</si>
  <si>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</si>
  <si>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</si>
  <si>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</si>
  <si>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</si>
  <si>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</si>
  <si>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</si>
  <si>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</si>
  <si>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</si>
  <si>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</si>
  <si>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</si>
  <si>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</si>
  <si>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</si>
  <si>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</si>
  <si>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</si>
  <si>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</si>
  <si>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</si>
  <si>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</si>
  <si>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</si>
  <si>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</si>
  <si>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</si>
  <si>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</si>
  <si>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</si>
  <si>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</si>
  <si>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</si>
  <si>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</si>
  <si>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</si>
  <si>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</si>
  <si>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</si>
  <si>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</si>
  <si>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</si>
  <si>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</si>
  <si>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</si>
  <si>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</si>
  <si>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</si>
  <si>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</si>
  <si>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</si>
  <si>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</si>
  <si>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</si>
  <si>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</si>
  <si>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</si>
  <si>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</si>
  <si>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</si>
  <si>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</si>
  <si>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</si>
  <si>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</si>
  <si>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</si>
  <si>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</si>
  <si>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</si>
  <si>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</si>
  <si>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</si>
  <si>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</si>
  <si>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</si>
  <si>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</si>
  <si>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</si>
  <si>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</si>
  <si>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</si>
  <si>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</si>
  <si>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</si>
  <si>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</si>
  <si>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</si>
  <si>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</si>
  <si>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</si>
  <si>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</si>
  <si>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</si>
  <si>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</si>
  <si>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</si>
  <si>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</si>
  <si>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</si>
  <si>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</si>
  <si>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</si>
  <si>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</si>
  <si>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</si>
  <si>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</si>
  <si>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</si>
  <si>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</si>
  <si>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</si>
  <si>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</si>
  <si>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</si>
  <si>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</si>
  <si>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</si>
  <si>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</si>
  <si>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</si>
  <si>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</si>
  <si>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</si>
  <si>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</si>
  <si>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</si>
  <si>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</si>
  <si>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</si>
  <si>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</si>
  <si>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</si>
  <si>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</si>
  <si>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</si>
  <si>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</si>
  <si>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</si>
  <si>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</si>
  <si>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</si>
  <si>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</si>
  <si>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</si>
  <si>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</si>
  <si>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</si>
  <si>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</si>
  <si>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</si>
  <si>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</si>
  <si>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</si>
  <si>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</si>
  <si>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</si>
  <si>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</si>
  <si>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</si>
  <si>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</si>
  <si>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</si>
  <si>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</si>
  <si>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</si>
  <si>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</si>
  <si>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</si>
  <si>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</si>
  <si>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</si>
  <si>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</si>
  <si>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</si>
  <si>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</si>
  <si>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</si>
  <si>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</si>
  <si>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</si>
  <si>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</si>
  <si>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</si>
  <si>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</si>
  <si>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</si>
  <si>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</si>
  <si>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</si>
  <si>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</si>
  <si>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</si>
  <si>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</si>
  <si>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</si>
  <si>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</si>
  <si>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</si>
  <si>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</si>
  <si>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</si>
  <si>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</si>
  <si>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</si>
  <si>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</si>
  <si>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</si>
  <si>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</si>
  <si>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</si>
  <si>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</si>
  <si>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</si>
  <si>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</si>
  <si>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</si>
  <si>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</si>
  <si>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</si>
  <si>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</si>
  <si>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</si>
  <si>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</si>
  <si>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</si>
  <si>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</si>
  <si>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</si>
  <si>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</si>
  <si>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</si>
  <si>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</si>
  <si>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</si>
  <si>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</si>
  <si>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</si>
  <si>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</si>
  <si>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</si>
  <si>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</si>
  <si>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</si>
  <si>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</si>
  <si>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</si>
  <si>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</si>
  <si>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</si>
  <si>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</si>
  <si>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</si>
  <si>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</si>
  <si>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</si>
  <si>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</si>
  <si>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</si>
  <si>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</si>
  <si>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</si>
  <si>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</si>
  <si>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</si>
  <si>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</si>
  <si>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</si>
  <si>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</si>
  <si>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</si>
  <si>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</si>
  <si>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</si>
  <si>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</si>
  <si>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</si>
  <si>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</si>
  <si>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</si>
  <si>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</si>
  <si>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</si>
  <si>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</si>
  <si>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</si>
  <si>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</si>
  <si>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</si>
  <si>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</si>
  <si>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</si>
  <si>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</si>
  <si>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</si>
  <si>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</si>
  <si>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</si>
  <si>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</si>
  <si>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</si>
  <si>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</si>
  <si>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</si>
  <si>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</si>
  <si>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</si>
  <si>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</si>
  <si>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</si>
  <si>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</si>
  <si>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</si>
  <si>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</si>
  <si>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</si>
  <si>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</si>
  <si>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</si>
  <si>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</si>
  <si>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</si>
  <si>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</si>
  <si>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</si>
  <si>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</si>
  <si>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</si>
  <si>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</si>
  <si>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</si>
  <si>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</si>
  <si>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</si>
  <si>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</si>
  <si>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</si>
  <si>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</si>
  <si>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</si>
  <si>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</si>
  <si>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</si>
  <si>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</si>
  <si>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</si>
  <si>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</si>
  <si>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</si>
  <si>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</si>
  <si>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</si>
  <si>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</si>
  <si>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</si>
  <si>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</si>
  <si>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</si>
  <si>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</si>
  <si>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</si>
  <si>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</si>
  <si>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</si>
  <si>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</si>
  <si>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</si>
  <si>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</si>
  <si>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</si>
  <si>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</si>
  <si>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</si>
  <si>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</si>
  <si>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</si>
  <si>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</si>
  <si>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</si>
  <si>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</si>
  <si>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</si>
  <si>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</si>
  <si>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</si>
  <si>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</si>
  <si>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</si>
  <si>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</si>
  <si>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</si>
  <si>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</si>
  <si>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</si>
  <si>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</si>
  <si>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</si>
  <si>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</si>
  <si>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</si>
  <si>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</si>
  <si>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</si>
  <si>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</si>
  <si>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</si>
  <si>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</si>
  <si>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</si>
  <si>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</si>
  <si>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</si>
  <si>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</si>
  <si>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</si>
  <si>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</si>
  <si>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</si>
  <si>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</si>
  <si>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</si>
  <si>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</si>
  <si>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</si>
  <si>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</si>
  <si>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</si>
  <si>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</si>
  <si>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</si>
  <si>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</si>
  <si>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</si>
  <si>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</si>
  <si>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</si>
  <si>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</si>
  <si>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</si>
  <si>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</si>
  <si>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</si>
  <si>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</si>
  <si>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</si>
  <si>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</si>
  <si>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</si>
  <si>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</si>
  <si>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</si>
  <si>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</si>
  <si>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</si>
  <si>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</si>
  <si>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</si>
  <si>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</si>
  <si>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</si>
  <si>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</si>
  <si>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</si>
  <si>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</si>
  <si>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</si>
  <si>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</si>
  <si>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</si>
  <si>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</si>
  <si>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</si>
  <si>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</si>
  <si>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</si>
  <si>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</si>
  <si>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</si>
  <si>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</si>
  <si>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</si>
  <si>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</si>
  <si>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</si>
  <si>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</si>
  <si>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</si>
  <si>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</si>
  <si>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</si>
  <si>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</si>
  <si>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</si>
  <si>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</si>
  <si>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</si>
  <si>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</si>
  <si>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</si>
  <si>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</si>
  <si>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</si>
  <si>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</si>
  <si>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</si>
  <si>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</si>
  <si>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</si>
  <si>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</si>
  <si>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</si>
  <si>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</si>
  <si>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</si>
  <si>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</si>
  <si>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</si>
  <si>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</si>
  <si>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</si>
  <si>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</si>
  <si>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</si>
  <si>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</si>
  <si>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</si>
  <si>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</si>
  <si>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</si>
  <si>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</si>
  <si>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</si>
  <si>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</si>
  <si>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</si>
  <si>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</si>
  <si>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</si>
  <si>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</si>
  <si>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</si>
  <si>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</si>
  <si>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</si>
  <si>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</si>
  <si>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</si>
  <si>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</si>
  <si>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</si>
  <si>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</si>
  <si>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</si>
  <si>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</si>
  <si>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</si>
  <si>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</si>
  <si>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</si>
  <si>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</si>
  <si>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</si>
  <si>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</si>
  <si>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</si>
  <si>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</si>
  <si>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</si>
  <si>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</si>
  <si>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</si>
  <si>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</si>
  <si>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</si>
  <si>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</si>
  <si>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</si>
  <si>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</si>
  <si>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</si>
  <si>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</si>
  <si>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</si>
  <si>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</si>
  <si>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</si>
  <si>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</si>
  <si>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</si>
  <si>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</si>
  <si>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</si>
  <si>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</si>
  <si>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</si>
  <si>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</si>
  <si>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</si>
  <si>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</si>
  <si>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</si>
  <si>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</si>
  <si>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</si>
  <si>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</si>
  <si>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</si>
  <si>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</si>
  <si>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</si>
  <si>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</si>
  <si>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</si>
  <si>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</si>
  <si>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</si>
  <si>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</si>
  <si>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</si>
  <si>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</si>
  <si>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</si>
  <si>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</si>
  <si>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</si>
  <si>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</si>
  <si>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</si>
  <si>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</si>
  <si>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</si>
  <si>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</si>
  <si>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</si>
  <si>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</si>
  <si>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</si>
  <si>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</si>
  <si>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</si>
  <si>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</si>
  <si>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</si>
  <si>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</si>
  <si>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</si>
  <si>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</si>
  <si>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</si>
  <si>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</si>
  <si>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</si>
  <si>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</si>
  <si>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</si>
  <si>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</si>
  <si>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</si>
  <si>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</si>
  <si>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</si>
  <si>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</si>
  <si>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</si>
  <si>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</si>
  <si>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</si>
  <si>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</si>
  <si>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</si>
  <si>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</si>
  <si>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</si>
  <si>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</si>
  <si>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</si>
  <si>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</si>
  <si>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</si>
  <si>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</si>
  <si>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</si>
  <si>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</si>
  <si>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</si>
  <si>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</si>
  <si>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</si>
  <si>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</si>
  <si>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</si>
  <si>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</si>
  <si>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</si>
  <si>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</si>
  <si>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</si>
  <si>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</si>
  <si>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</si>
  <si>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</si>
  <si>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</si>
  <si>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</si>
  <si>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</si>
  <si>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</si>
  <si>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</si>
  <si>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</si>
  <si>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</si>
  <si>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</si>
  <si>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</si>
  <si>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</si>
  <si>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</si>
  <si>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</si>
  <si>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</si>
  <si>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</si>
  <si>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</si>
  <si>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</si>
  <si>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</si>
  <si>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</si>
  <si>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</si>
  <si>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</si>
  <si>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</si>
  <si>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</si>
  <si>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</si>
  <si>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</si>
  <si>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</si>
  <si>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</si>
  <si>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</si>
  <si>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</si>
  <si>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</si>
  <si>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</si>
  <si>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</si>
  <si>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</si>
  <si>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</si>
  <si>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</si>
  <si>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</si>
  <si>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</si>
  <si>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</si>
  <si>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</si>
  <si>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</si>
  <si>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</si>
  <si>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</si>
  <si>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</si>
  <si>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</si>
  <si>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</si>
  <si>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</si>
  <si>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</si>
  <si>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</si>
  <si>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</si>
  <si>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</si>
  <si>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</si>
  <si>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</si>
  <si>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</si>
  <si>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</si>
  <si>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</si>
  <si>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</si>
  <si>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</si>
  <si>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</si>
  <si>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</si>
  <si>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</si>
  <si>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</si>
  <si>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</si>
  <si>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</si>
  <si>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</si>
  <si>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</si>
  <si>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</si>
  <si>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</si>
  <si>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</si>
  <si>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</si>
  <si>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</si>
  <si>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</si>
  <si>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</si>
  <si>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</si>
  <si>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</si>
  <si>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</si>
  <si>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</si>
  <si>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</si>
  <si>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</si>
  <si>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</si>
  <si>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</si>
  <si>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</si>
  <si>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</si>
  <si>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</si>
  <si>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</si>
  <si>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</si>
  <si>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</si>
  <si>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</si>
  <si>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</si>
  <si>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</si>
  <si>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</si>
  <si>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</si>
  <si>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</si>
  <si>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</si>
  <si>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</si>
  <si>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</si>
  <si>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</si>
  <si>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</si>
  <si>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</si>
  <si>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</si>
  <si>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</si>
  <si>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</si>
  <si>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</si>
  <si>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</si>
  <si>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</si>
  <si>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</si>
  <si>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</si>
  <si>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</si>
  <si>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</si>
  <si>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</si>
  <si>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</si>
  <si>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</si>
  <si>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</si>
  <si>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</si>
  <si>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</si>
  <si>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</si>
  <si>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</si>
  <si>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</si>
  <si>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</si>
  <si>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</si>
  <si>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</si>
  <si>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</si>
  <si>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</si>
  <si>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</si>
  <si>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</si>
  <si>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</si>
  <si>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</si>
  <si>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</si>
  <si>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</si>
  <si>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</si>
  <si>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</si>
  <si>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</si>
  <si>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</si>
  <si>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</si>
  <si>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</si>
  <si>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</si>
  <si>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</si>
  <si>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</si>
  <si>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</si>
  <si>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</si>
  <si>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</si>
  <si>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</si>
  <si>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</si>
  <si>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</si>
  <si>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</si>
  <si>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</si>
  <si>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</si>
  <si>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</si>
  <si>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</si>
  <si>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</si>
  <si>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</si>
  <si>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</si>
  <si>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</si>
  <si>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</si>
  <si>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</si>
  <si>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</si>
  <si>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</si>
  <si>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</si>
  <si>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</si>
  <si>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</si>
  <si>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</si>
  <si>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</si>
  <si>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</si>
  <si>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</si>
  <si>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</si>
  <si>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</si>
  <si>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</si>
  <si>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</si>
  <si>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</si>
  <si>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</si>
  <si>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</si>
  <si>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</si>
  <si>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</si>
  <si>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</si>
  <si>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</si>
  <si>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</si>
  <si>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</si>
  <si>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</si>
  <si>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</si>
  <si>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</si>
  <si>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</si>
  <si>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</si>
  <si>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</si>
  <si>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</si>
  <si>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</si>
  <si>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</si>
  <si>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</si>
  <si>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</si>
  <si>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</si>
  <si>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</si>
  <si>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</si>
  <si>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</si>
  <si>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</si>
  <si>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</si>
  <si>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</si>
  <si>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</si>
  <si>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</si>
  <si>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</si>
  <si>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</si>
  <si>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</si>
  <si>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</si>
  <si>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</si>
  <si>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</si>
  <si>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</si>
  <si>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</si>
  <si>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</si>
  <si>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</si>
  <si>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</si>
  <si>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</si>
  <si>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</si>
  <si>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</si>
  <si>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</si>
  <si>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</si>
  <si>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</si>
  <si>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</si>
  <si>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</si>
  <si>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</si>
  <si>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</si>
  <si>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</si>
  <si>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</si>
  <si>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</si>
  <si>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</si>
  <si>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</si>
  <si>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</si>
  <si>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</si>
  <si>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</si>
  <si>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</si>
  <si>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</si>
  <si>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</si>
  <si>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</si>
  <si>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</si>
  <si>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</si>
  <si>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</si>
  <si>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</si>
  <si>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</si>
  <si>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</si>
  <si>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</si>
  <si>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</si>
  <si>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</si>
  <si>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</si>
  <si>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</si>
  <si>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</si>
  <si>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</si>
  <si>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</si>
  <si>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</si>
  <si>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</si>
  <si>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</si>
  <si>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</si>
  <si>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</si>
  <si>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</si>
  <si>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</si>
  <si>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</si>
  <si>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</si>
  <si>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</si>
  <si>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</si>
  <si>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</si>
  <si>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</si>
  <si>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</si>
  <si>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</si>
  <si>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</si>
  <si>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</si>
  <si>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</si>
  <si>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</si>
  <si>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</si>
  <si>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</si>
  <si>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</si>
  <si>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</si>
  <si>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</si>
  <si>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</si>
  <si>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</si>
  <si>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</si>
  <si>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</si>
  <si>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</si>
  <si>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</si>
  <si>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</si>
  <si>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</si>
  <si>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</si>
  <si>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</si>
  <si>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</si>
  <si>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</si>
  <si>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</si>
  <si>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</si>
  <si>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</si>
  <si>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</si>
  <si>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</si>
  <si>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</si>
  <si>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</si>
  <si>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</si>
  <si>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</si>
  <si>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</si>
  <si>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</si>
  <si>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</si>
  <si>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</si>
  <si>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</si>
  <si>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</si>
  <si>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</si>
  <si>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</si>
  <si>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</si>
  <si>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</si>
  <si>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</si>
  <si>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</si>
  <si>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</si>
  <si>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</si>
  <si>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</si>
  <si>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</si>
  <si>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</si>
  <si>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</si>
  <si>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</si>
  <si>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</si>
  <si>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</si>
  <si>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</si>
  <si>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</si>
  <si>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</si>
  <si>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</si>
  <si>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</si>
  <si>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</si>
  <si>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</si>
  <si>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</si>
  <si>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</si>
  <si>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</si>
  <si>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</si>
  <si>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</si>
  <si>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</si>
  <si>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</si>
  <si>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</si>
  <si>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</si>
  <si>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</si>
  <si>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</si>
  <si>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</si>
  <si>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</si>
  <si>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</si>
  <si>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</si>
  <si>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</si>
  <si>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</si>
  <si>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</si>
  <si>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</si>
  <si>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</si>
  <si>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</si>
  <si>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</si>
  <si>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</si>
  <si>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</si>
  <si>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</si>
  <si>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</si>
  <si>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</si>
  <si>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</si>
  <si>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</si>
  <si>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</si>
  <si>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</si>
  <si>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</si>
  <si>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</si>
  <si>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</si>
  <si>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</si>
  <si>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</si>
  <si>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</si>
  <si>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</si>
  <si>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</si>
  <si>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</si>
  <si>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</si>
  <si>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</si>
  <si>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</si>
  <si>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</si>
  <si>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</si>
  <si>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</si>
  <si>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</si>
  <si>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</si>
  <si>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</si>
  <si>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</si>
  <si>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</si>
  <si>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</si>
  <si>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</si>
  <si>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</si>
  <si>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</si>
  <si>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</si>
  <si>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</si>
  <si>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</si>
  <si>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</si>
  <si>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</si>
  <si>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</si>
  <si>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</si>
  <si>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</si>
  <si>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</si>
  <si>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</si>
  <si>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</si>
  <si>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</si>
  <si>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</si>
  <si>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</si>
  <si>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</si>
  <si>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</si>
  <si>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</si>
  <si>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</si>
  <si>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</si>
  <si>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</si>
  <si>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</si>
  <si>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</si>
  <si>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</si>
  <si>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</si>
  <si>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</si>
  <si>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</si>
  <si>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</si>
  <si>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</si>
  <si>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</si>
  <si>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</si>
  <si>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</si>
  <si>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</si>
  <si>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</si>
  <si>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</si>
  <si>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</si>
  <si>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</si>
  <si>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</si>
  <si>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</si>
  <si>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</si>
  <si>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</si>
  <si>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</si>
  <si>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</si>
  <si>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</si>
  <si>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</si>
  <si>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</si>
  <si>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</si>
  <si>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</si>
  <si>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</si>
  <si>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</si>
  <si>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</si>
  <si>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</si>
  <si>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</si>
  <si>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</si>
  <si>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</si>
  <si>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</si>
  <si>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</si>
  <si>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</si>
  <si>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</si>
  <si>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</si>
  <si>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</si>
  <si>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</si>
  <si>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</si>
  <si>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</si>
  <si>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</si>
  <si>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</si>
  <si>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</si>
  <si>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</si>
  <si>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</si>
  <si>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</si>
  <si>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</si>
  <si>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</si>
  <si>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</si>
  <si>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</si>
  <si>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</si>
  <si>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</si>
  <si>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</si>
  <si>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</si>
  <si>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</si>
  <si>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</si>
  <si>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</si>
  <si>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</si>
  <si>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</si>
  <si>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</si>
  <si>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</si>
  <si>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</si>
  <si>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</si>
  <si>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</si>
  <si>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</si>
  <si>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</si>
  <si>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</si>
  <si>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</si>
  <si>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</si>
  <si>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</si>
  <si>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</si>
  <si>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</si>
  <si>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</si>
  <si>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</si>
  <si>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</si>
  <si>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</si>
  <si>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</si>
  <si>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</si>
  <si>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</si>
  <si>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</si>
  <si>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</si>
  <si>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</si>
  <si>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</si>
  <si>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</si>
  <si>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</si>
  <si>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</si>
  <si>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</si>
  <si>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</si>
  <si>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</si>
  <si>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</si>
  <si>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</si>
  <si>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</si>
  <si>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</si>
  <si>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</si>
  <si>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</si>
  <si>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</si>
  <si>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</si>
  <si>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</si>
  <si>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</si>
  <si>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</si>
  <si>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</si>
  <si>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</si>
  <si>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</si>
  <si>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</si>
  <si>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</si>
  <si>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</si>
  <si>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</si>
  <si>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</si>
  <si>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</si>
  <si>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</si>
  <si>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</si>
  <si>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</si>
  <si>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</si>
  <si>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</si>
  <si>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</si>
  <si>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</si>
  <si>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</si>
  <si>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</si>
  <si>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</si>
  <si>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</si>
  <si>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</si>
  <si>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</si>
  <si>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</si>
  <si>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</si>
  <si>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</si>
  <si>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</si>
  <si>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</si>
  <si>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</si>
  <si>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</si>
  <si>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</si>
  <si>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</si>
  <si>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</si>
  <si>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</si>
  <si>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</si>
  <si>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</si>
  <si>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</si>
  <si>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</si>
  <si>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</si>
  <si>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</si>
  <si>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</si>
  <si>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</si>
  <si>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</si>
  <si>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</si>
  <si>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</si>
  <si>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</si>
  <si>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</si>
  <si>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</si>
  <si>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</si>
  <si>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</si>
  <si>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</si>
  <si>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</si>
  <si>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</si>
  <si>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</si>
  <si>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</si>
  <si>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</si>
  <si>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</si>
  <si>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</si>
  <si>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</si>
  <si>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</si>
  <si>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</si>
  <si>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</si>
  <si>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</si>
  <si>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</si>
  <si>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</si>
  <si>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</si>
  <si>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</si>
  <si>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</si>
  <si>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</si>
  <si>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</si>
  <si>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</si>
  <si>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</si>
  <si>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</si>
  <si>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</si>
  <si>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</si>
  <si>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</si>
  <si>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</si>
  <si>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</si>
  <si>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</si>
  <si>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</si>
  <si>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</si>
  <si>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</si>
  <si>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</si>
  <si>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</si>
  <si>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</si>
  <si>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</si>
  <si>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</si>
  <si>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</si>
  <si>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</si>
  <si>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</si>
  <si>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</si>
  <si>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</si>
  <si>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</si>
  <si>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</si>
  <si>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</si>
  <si>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</si>
  <si>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</si>
  <si>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</si>
  <si>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</si>
  <si>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</si>
  <si>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</si>
  <si>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</si>
  <si>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</si>
  <si>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</si>
  <si>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</si>
  <si>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</si>
  <si>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</si>
  <si>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</si>
  <si>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</si>
  <si>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</si>
  <si>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</si>
  <si>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</si>
  <si>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</si>
  <si>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</si>
  <si>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</si>
  <si>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</si>
  <si>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</si>
  <si>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</si>
  <si>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</si>
  <si>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</si>
  <si>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</si>
  <si>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</si>
  <si>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</si>
  <si>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</si>
  <si>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</si>
  <si>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</si>
  <si>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</si>
  <si>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</si>
  <si>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</si>
  <si>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</si>
  <si>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</si>
  <si>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</si>
  <si>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</si>
  <si>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</si>
  <si>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</si>
  <si>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</si>
  <si>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</si>
  <si>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</si>
  <si>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</si>
  <si>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</si>
  <si>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</si>
  <si>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</si>
  <si>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</si>
  <si>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</si>
  <si>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</si>
  <si>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</si>
  <si>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</si>
  <si>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</si>
  <si>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</si>
  <si>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</si>
  <si>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</si>
  <si>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</si>
  <si>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</si>
  <si>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</si>
  <si>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</si>
  <si>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</si>
  <si>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</si>
  <si>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</si>
  <si>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</si>
  <si>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</si>
  <si>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</si>
  <si>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</si>
  <si>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</si>
  <si>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</si>
  <si>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</si>
  <si>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</si>
  <si>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</si>
  <si>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</si>
  <si>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</si>
  <si>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</si>
  <si>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</si>
  <si>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</si>
  <si>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</si>
  <si>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</si>
  <si>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</si>
  <si>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</si>
  <si>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</si>
  <si>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</si>
  <si>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</si>
  <si>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</si>
  <si>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</si>
  <si>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</si>
  <si>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</si>
  <si>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</si>
  <si>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</si>
  <si>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</si>
  <si>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</si>
  <si>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</si>
  <si>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</si>
  <si>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</si>
  <si>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</si>
  <si>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</si>
  <si>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</si>
  <si>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</si>
  <si>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</si>
  <si>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</si>
  <si>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</si>
  <si>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</si>
  <si>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</si>
  <si>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</si>
  <si>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</si>
  <si>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</si>
  <si>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</si>
  <si>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</si>
  <si>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</si>
  <si>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</si>
  <si>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</si>
  <si>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</si>
  <si>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</si>
  <si>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</si>
  <si>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</si>
  <si>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</si>
  <si>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</si>
  <si>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</si>
  <si>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</si>
  <si>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</si>
  <si>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</si>
  <si>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</si>
  <si>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</si>
  <si>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</si>
  <si>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</si>
  <si>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</si>
  <si>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</si>
  <si>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</si>
  <si>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</si>
  <si>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</si>
  <si>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</si>
  <si>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</si>
  <si>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</si>
  <si>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</si>
  <si>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</si>
  <si>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</si>
  <si>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</si>
  <si>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</si>
  <si>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</si>
  <si>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</si>
  <si>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</si>
  <si>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</si>
  <si>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</si>
  <si>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</si>
  <si>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</si>
  <si>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</si>
  <si>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</si>
  <si>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</si>
  <si>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</si>
  <si>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</si>
  <si>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</si>
  <si>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</si>
  <si>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</si>
  <si>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</si>
  <si>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</si>
  <si>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</si>
  <si>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</si>
  <si>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</si>
  <si>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</si>
  <si>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</si>
  <si>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</si>
  <si>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</si>
  <si>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</si>
  <si>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</si>
  <si>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</si>
  <si>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</si>
  <si>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</si>
  <si>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</si>
  <si>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</si>
  <si>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</si>
  <si>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</si>
  <si>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</si>
  <si>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</si>
  <si>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</si>
  <si>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</si>
  <si>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</si>
  <si>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</si>
  <si>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</si>
  <si>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</si>
  <si>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</si>
  <si>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</si>
  <si>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</si>
  <si>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</si>
  <si>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</si>
  <si>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</si>
  <si>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</si>
  <si>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</si>
  <si>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</si>
  <si>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</si>
  <si>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</si>
  <si>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</si>
  <si>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</si>
  <si>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</si>
  <si>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</si>
  <si>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</si>
  <si>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</si>
  <si>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</si>
  <si>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</si>
  <si>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</si>
  <si>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</si>
  <si>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</si>
  <si>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</si>
  <si>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</si>
  <si>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</si>
  <si>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</si>
  <si>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</si>
  <si>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</si>
  <si>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</si>
  <si>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</si>
  <si>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</si>
  <si>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</si>
  <si>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</si>
  <si>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</si>
  <si>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</si>
  <si>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</si>
  <si>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</si>
  <si>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</si>
  <si>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</si>
  <si>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</si>
  <si>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</si>
  <si>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</si>
  <si>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</si>
  <si>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</si>
  <si>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</si>
  <si>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</si>
  <si>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</si>
  <si>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</si>
  <si>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</si>
  <si>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</si>
  <si>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</si>
  <si>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</si>
  <si>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</si>
  <si>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</si>
  <si>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</si>
  <si>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</si>
  <si>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</si>
  <si>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</si>
  <si>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</si>
  <si>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</si>
  <si>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</si>
  <si>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</si>
  <si>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</si>
  <si>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</si>
  <si>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</si>
  <si>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</si>
  <si>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</si>
  <si>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</si>
  <si>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</si>
  <si>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</si>
  <si>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</si>
  <si>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</si>
  <si>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</si>
  <si>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</si>
  <si>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</si>
  <si>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</si>
  <si>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</si>
  <si>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</si>
  <si>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</si>
  <si>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</si>
  <si>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</si>
  <si>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</si>
  <si>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</si>
  <si>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</si>
  <si>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</si>
  <si>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</si>
  <si>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</si>
  <si>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</si>
  <si>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</si>
  <si>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</si>
  <si>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</si>
  <si>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</si>
  <si>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</si>
  <si>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</si>
  <si>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</si>
  <si>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</si>
  <si>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</si>
  <si>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</si>
  <si>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</si>
  <si>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</si>
  <si>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</si>
  <si>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</si>
  <si>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</si>
  <si>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</si>
  <si>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</si>
  <si>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</si>
  <si>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</si>
  <si>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</si>
  <si>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</si>
  <si>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</si>
  <si>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</si>
  <si>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</si>
  <si>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</si>
  <si>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</si>
  <si>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</si>
  <si>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</si>
  <si>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</si>
  <si>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</si>
  <si>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</si>
  <si>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</si>
  <si>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</si>
  <si>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</si>
  <si>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</si>
  <si>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</si>
  <si>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</si>
  <si>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</si>
  <si>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</si>
  <si>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</si>
  <si>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</si>
  <si>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</si>
  <si>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</si>
  <si>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</si>
  <si>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</si>
  <si>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</si>
  <si>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</si>
  <si>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</si>
  <si>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</si>
  <si>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</si>
  <si>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</si>
  <si>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</si>
  <si>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</si>
  <si>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</si>
  <si>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</si>
  <si>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</si>
  <si>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</si>
  <si>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</si>
  <si>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</si>
  <si>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</si>
  <si>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</si>
  <si>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</si>
  <si>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</si>
  <si>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</si>
  <si>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</si>
  <si>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</si>
  <si>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</si>
  <si>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</si>
  <si>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</si>
  <si>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</si>
  <si>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</si>
  <si>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</si>
  <si>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</si>
  <si>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</si>
  <si>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</si>
  <si>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</si>
  <si>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</si>
  <si>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</si>
  <si>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</si>
  <si>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</si>
  <si>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</si>
  <si>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</si>
  <si>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</si>
  <si>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</si>
  <si>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</si>
  <si>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</si>
  <si>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</si>
  <si>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</si>
  <si>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</si>
  <si>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</si>
  <si>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</si>
  <si>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</si>
  <si>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</si>
  <si>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</si>
  <si>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</si>
  <si>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</si>
  <si>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</si>
  <si>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</si>
  <si>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</si>
  <si>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</si>
  <si>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</si>
  <si>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</si>
  <si>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</si>
  <si>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</si>
  <si>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</si>
  <si>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</si>
  <si>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</si>
  <si>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</si>
  <si>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</si>
  <si>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</si>
  <si>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</si>
  <si>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</si>
  <si>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</si>
  <si>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</si>
  <si>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</si>
  <si>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</si>
  <si>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</si>
  <si>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</si>
  <si>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</si>
  <si>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</si>
  <si>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</si>
  <si>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</si>
  <si>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</si>
  <si>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</si>
  <si>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</si>
  <si>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Apontador</t>
  </si>
  <si>
    <t>Alfinete Niquelado</t>
  </si>
  <si>
    <t>Alfinete de Segurança</t>
  </si>
  <si>
    <t>Algodão Branco</t>
  </si>
  <si>
    <t>Argila</t>
  </si>
  <si>
    <t xml:space="preserve">Atilio nº18 </t>
  </si>
  <si>
    <t>Argola para chaveiro</t>
  </si>
  <si>
    <t>Balões Coloridos</t>
  </si>
  <si>
    <t>Balão de latex nº 10</t>
  </si>
  <si>
    <t>Balão de latex com bolinhas</t>
  </si>
  <si>
    <t>Barbante Cru</t>
  </si>
  <si>
    <t>Bobina Termica Acetinada</t>
  </si>
  <si>
    <t>Bloco de recado com 100</t>
  </si>
  <si>
    <t>Bloco para recado</t>
  </si>
  <si>
    <t>Bloco de folhas brancas</t>
  </si>
  <si>
    <t>Bobina 57x80</t>
  </si>
  <si>
    <t>Bonina para máquina calcular</t>
  </si>
  <si>
    <t>Bola de isopor 25mm</t>
  </si>
  <si>
    <t>Bola de isopor 50mm</t>
  </si>
  <si>
    <t>Bola de isopor 75mm</t>
  </si>
  <si>
    <t>Bola de isopor 100mm</t>
  </si>
  <si>
    <t>Bola de isopor 150mm</t>
  </si>
  <si>
    <t>Borracha branca</t>
  </si>
  <si>
    <t>Caderno Quadriculado</t>
  </si>
  <si>
    <t>Caderno de Caligrafia</t>
  </si>
  <si>
    <t>Caderno Escolar</t>
  </si>
  <si>
    <t>Caixa retangular</t>
  </si>
  <si>
    <t>Caixa Arquivo Morto G</t>
  </si>
  <si>
    <t xml:space="preserve">Caixa Arquivo </t>
  </si>
  <si>
    <t>Caixa G</t>
  </si>
  <si>
    <t>Caixa trapezio</t>
  </si>
  <si>
    <t>Caixa P</t>
  </si>
  <si>
    <t>Caixa m</t>
  </si>
  <si>
    <t>Caixa forrada</t>
  </si>
  <si>
    <t>Caixa para presente 09cm</t>
  </si>
  <si>
    <t>Caixa de presente de papelão 35x25,7x7,5</t>
  </si>
  <si>
    <t>Caixa de presente 12 cm</t>
  </si>
  <si>
    <t>Caixas organizadoras 50 L</t>
  </si>
  <si>
    <t>Caixas organizadoras 100 L</t>
  </si>
  <si>
    <t>Caixas organizadoras 20 L</t>
  </si>
  <si>
    <t>Caneta Corretiva 8 ML</t>
  </si>
  <si>
    <t>Caneta Hidrografica</t>
  </si>
  <si>
    <t>Bastão Cola Fino</t>
  </si>
  <si>
    <t>Bastão Cola Grosso</t>
  </si>
  <si>
    <t>Caderno Universitário Pequeno</t>
  </si>
  <si>
    <t>Caderno Universitário Grande</t>
  </si>
  <si>
    <t>Canete Retroprojetor</t>
  </si>
  <si>
    <t>Caneta Marca Texto</t>
  </si>
  <si>
    <t>Cartucho de Reposição</t>
  </si>
  <si>
    <t>Chaveiro com Etiqueta</t>
  </si>
  <si>
    <t>Capa emPVC para encardenação preto</t>
  </si>
  <si>
    <t>Capa emPVC para encardenação transparente</t>
  </si>
  <si>
    <t>Clips nº 3/0</t>
  </si>
  <si>
    <t>Clips nº 2/0</t>
  </si>
  <si>
    <t>Clips nº 8/0</t>
  </si>
  <si>
    <t>Clips prendedor de papel preto 15mm</t>
  </si>
  <si>
    <t>Clips prendedor de papel preto 19mm</t>
  </si>
  <si>
    <t>Clips prendedor de papel preto 25mm</t>
  </si>
  <si>
    <t>Clips prendedor de papel preto 32mm</t>
  </si>
  <si>
    <t>Clips prendedor de papel preto 51mm</t>
  </si>
  <si>
    <t>Cola Adesiva Instantanea EVA</t>
  </si>
  <si>
    <t>Cola Adesiva Instantanea 3 Gramas</t>
  </si>
  <si>
    <t>Cola Brilho Gliter 35 gramas</t>
  </si>
  <si>
    <t>Cola Branca 35 G Lavável</t>
  </si>
  <si>
    <t xml:space="preserve">Cola Colorida 6 tubos de 23 gramas </t>
  </si>
  <si>
    <t>Cola em bastão 20gramas</t>
  </si>
  <si>
    <t>Cola Bastão 40 gramas</t>
  </si>
  <si>
    <t>Cola para EVA e ISOPOR</t>
  </si>
  <si>
    <t>Cola Transparente</t>
  </si>
  <si>
    <t xml:space="preserve">Colchetes nº5 </t>
  </si>
  <si>
    <t>Colchetesnº 15</t>
  </si>
  <si>
    <t>Colchetes nº 10</t>
  </si>
  <si>
    <t>Corretivo</t>
  </si>
  <si>
    <t>Cortador para EVA</t>
  </si>
  <si>
    <t>Corretivo Líquido</t>
  </si>
  <si>
    <t>Envelope Pardo</t>
  </si>
  <si>
    <t>Envelope Branco</t>
  </si>
  <si>
    <t>Envelope Pardo 33x24</t>
  </si>
  <si>
    <t>Envelope tipo convite</t>
  </si>
  <si>
    <t>Embalagem para presente 100x80</t>
  </si>
  <si>
    <t>Embalagem para presente 15x22</t>
  </si>
  <si>
    <t>Embalagem para presente 18x10</t>
  </si>
  <si>
    <t>Embalagem para presente 30x45</t>
  </si>
  <si>
    <t>Elastico Chato 16mm</t>
  </si>
  <si>
    <t>Elástico Chato 4 mm</t>
  </si>
  <si>
    <t>Espiral em Plástico 9mm</t>
  </si>
  <si>
    <t>Espiral em Plástico 20mm</t>
  </si>
  <si>
    <t>Espiral em Plástico 14mm</t>
  </si>
  <si>
    <t>Espiral em Plástico 25mm</t>
  </si>
  <si>
    <t>Espiral em Plásticos 7 mm</t>
  </si>
  <si>
    <t>Estilete Tipo Lamina Retrátil</t>
  </si>
  <si>
    <t>Estilete Retrátil</t>
  </si>
  <si>
    <t>Etiqueta Adesiva Branca 1 por folha</t>
  </si>
  <si>
    <t>Etiqueta Adesiva Branca 14 por folha</t>
  </si>
  <si>
    <t xml:space="preserve">Extrator de Grampos </t>
  </si>
  <si>
    <t>Feltro colorido liso</t>
  </si>
  <si>
    <t xml:space="preserve">Fita Adesiva de demarcação de solo </t>
  </si>
  <si>
    <t>Fita adesiva larga 45mmx45m</t>
  </si>
  <si>
    <t>Fita adesiva larga 24mmx45m</t>
  </si>
  <si>
    <t>Fita Auto adesiva crepe 50mmx50m</t>
  </si>
  <si>
    <t>Fita Auto adesiva crepe 12mmx50m</t>
  </si>
  <si>
    <t>Fita Auto adesiva crepe 19mmx50m</t>
  </si>
  <si>
    <t>Fita Adesiva marrom em papel kraft 18x50mm</t>
  </si>
  <si>
    <t>Fita Adesiva marrom em papel kraft 50x50mm</t>
  </si>
  <si>
    <t>Fita adesiva transparente 25mmx50m</t>
  </si>
  <si>
    <t>Fita adesiva transparente 45mmx100m</t>
  </si>
  <si>
    <t>Fita adesiva marrom 45mmx100m</t>
  </si>
  <si>
    <t>Fita adesiva estreita</t>
  </si>
  <si>
    <t>Fita adesiva de polipropileno larga</t>
  </si>
  <si>
    <t>Fita Adesiva mágica</t>
  </si>
  <si>
    <t>Fita adesiva dupla face 12mmx30m</t>
  </si>
  <si>
    <t>Fita adesiva Rolo Grande 19mmx50m</t>
  </si>
  <si>
    <t>Fita adesiva Rolo Pequeno  12mmx30m</t>
  </si>
  <si>
    <t>Fita dupla face 24mmx30m</t>
  </si>
  <si>
    <t>Fita Cetim Fina</t>
  </si>
  <si>
    <t>Fita Cetim larga</t>
  </si>
  <si>
    <t xml:space="preserve">Fita mimosa de cetim estreita </t>
  </si>
  <si>
    <t>Fita de cetim nº2</t>
  </si>
  <si>
    <t>Fita TNT com fio fe LUREX</t>
  </si>
  <si>
    <t xml:space="preserve">Fita TNT manchada </t>
  </si>
  <si>
    <t>Fita Dupla face 19mmx20m</t>
  </si>
  <si>
    <t xml:space="preserve">Fita segurança / sinalização </t>
  </si>
  <si>
    <t>Filithos 50 metros</t>
  </si>
  <si>
    <t>Folha A4</t>
  </si>
  <si>
    <t>Folha A4 Colorida</t>
  </si>
  <si>
    <t>Folha A4 Desenho</t>
  </si>
  <si>
    <t>Folha EVA com gliter</t>
  </si>
  <si>
    <t>Folha de EVA 45x60x2mm</t>
  </si>
  <si>
    <t>Folha de EVA Felpudo</t>
  </si>
  <si>
    <t>Folha EVA 40cmx60cmx2mm</t>
  </si>
  <si>
    <t>GIZ escolar, comum para quadro branco</t>
  </si>
  <si>
    <t>GIZ escolar colorido</t>
  </si>
  <si>
    <t>GIZ de cera</t>
  </si>
  <si>
    <t>Gliter</t>
  </si>
  <si>
    <t>Grampeador alicate médio 26/06</t>
  </si>
  <si>
    <t>Grampeador de mesa gandre</t>
  </si>
  <si>
    <t>Grampos para grampeador 106/10</t>
  </si>
  <si>
    <t>Grampos para grampeador 26/06</t>
  </si>
  <si>
    <t>Grampos Trilho Plástico</t>
  </si>
  <si>
    <t>Grampos 106/10</t>
  </si>
  <si>
    <t>Grampos 16/08</t>
  </si>
  <si>
    <t>Grampo trilho plástico preto</t>
  </si>
  <si>
    <t>Grampo para pastas tipo trilho</t>
  </si>
  <si>
    <t>Grampeador/pinador manual 4 á 15 mm</t>
  </si>
  <si>
    <t>Giz de cera tons da pele</t>
  </si>
  <si>
    <t>imã diametro</t>
  </si>
  <si>
    <t>Juta CRU</t>
  </si>
  <si>
    <t>Juta CRU Brilhosa</t>
  </si>
  <si>
    <t>Juta Colorida</t>
  </si>
  <si>
    <t>Laço Fácil</t>
  </si>
  <si>
    <t xml:space="preserve">Laço fácil tipo gravata </t>
  </si>
  <si>
    <t>Lápis Borracha</t>
  </si>
  <si>
    <t>lápis de cor Aquarela</t>
  </si>
  <si>
    <t>Lapis de cor 48 cores</t>
  </si>
  <si>
    <t>lápis de cor 12 cores</t>
  </si>
  <si>
    <t>lapiseira grafite 0,7 mm</t>
  </si>
  <si>
    <t>Lapis Mina</t>
  </si>
  <si>
    <t>Lápis pinta cara</t>
  </si>
  <si>
    <t>Lantejoulas em pac. 6 mm</t>
  </si>
  <si>
    <t>Lixad àgua grão a 180</t>
  </si>
  <si>
    <t>Linha Para pesca</t>
  </si>
  <si>
    <t>massa de E.V.A para modelagem</t>
  </si>
  <si>
    <t xml:space="preserve">Meia Pérola s/ autocolante </t>
  </si>
  <si>
    <t xml:space="preserve">Massa de Modelar </t>
  </si>
  <si>
    <t>Olho para artesanato 5mm</t>
  </si>
  <si>
    <t>Olho para artesanato 10mm</t>
  </si>
  <si>
    <t>Olho para artesanato 15mm</t>
  </si>
  <si>
    <t>Organizador caneta</t>
  </si>
  <si>
    <t>Caixas de Correspondência</t>
  </si>
  <si>
    <t>Palitos de Picolé</t>
  </si>
  <si>
    <t>Palito de Churrasco</t>
  </si>
  <si>
    <t>Papel Skrapbook</t>
  </si>
  <si>
    <t>Papel Cartolina Branco</t>
  </si>
  <si>
    <t>Papel Cartolina Coloridao</t>
  </si>
  <si>
    <t>Papel Camurça</t>
  </si>
  <si>
    <t>Papel Cartão</t>
  </si>
  <si>
    <t xml:space="preserve">Papel Celofane </t>
  </si>
  <si>
    <t>Papel Crepom</t>
  </si>
  <si>
    <t>Papel Color Set</t>
  </si>
  <si>
    <t>Papel Couchê</t>
  </si>
  <si>
    <t>Papel dobradura</t>
  </si>
  <si>
    <t xml:space="preserve">Papel Laminado </t>
  </si>
  <si>
    <t>Papel Multiuso</t>
  </si>
  <si>
    <t>Papel pardo Krat</t>
  </si>
  <si>
    <t>Papel Seda</t>
  </si>
  <si>
    <t>Papel Sulfite A3</t>
  </si>
  <si>
    <t>Papel Nacarado</t>
  </si>
  <si>
    <t>Pasta A-Z, lombo Estreito</t>
  </si>
  <si>
    <t>Pasta A-Z, lombo largo</t>
  </si>
  <si>
    <t xml:space="preserve">Pasta Aba-Elastico transparente </t>
  </si>
  <si>
    <t>Pasta Aba-elastio em papelão/ cartão</t>
  </si>
  <si>
    <t>Pasta Polionda plástica 2cm</t>
  </si>
  <si>
    <t>Pasta Polionda plástica 4cm</t>
  </si>
  <si>
    <t xml:space="preserve">Pasta Sanfonada </t>
  </si>
  <si>
    <t>Pasta Catálogo</t>
  </si>
  <si>
    <t>Pasta Plástica c/ grampa trilho</t>
  </si>
  <si>
    <t>Pasta Grampo Trilho papel oficio preta</t>
  </si>
  <si>
    <t>Pasta L, laminada</t>
  </si>
  <si>
    <t xml:space="preserve">Pasta Suspensa </t>
  </si>
  <si>
    <t>Perfurador de papel 2 furos</t>
  </si>
  <si>
    <t>Pilhas AAA</t>
  </si>
  <si>
    <t>Pincel Atômico</t>
  </si>
  <si>
    <t xml:space="preserve">Pincel </t>
  </si>
  <si>
    <t>Pincel para pintura nº 02</t>
  </si>
  <si>
    <t>Pincel para pintura nº 04</t>
  </si>
  <si>
    <t>Pincel para pintura nº 05</t>
  </si>
  <si>
    <t>Pincel para pintura nº 06</t>
  </si>
  <si>
    <t>Pincel para pintura nº 08</t>
  </si>
  <si>
    <t>Pincel para pintura nº 12</t>
  </si>
  <si>
    <t>Pincel para pintura nº 18</t>
  </si>
  <si>
    <t>Pincel marcador AZUL</t>
  </si>
  <si>
    <t>Pincel marcador VERMELHA</t>
  </si>
  <si>
    <t>Pincel marcador VERDE</t>
  </si>
  <si>
    <t>Pincel marcador LARANJA</t>
  </si>
  <si>
    <t>Pincel marcador VIOLETA</t>
  </si>
  <si>
    <t>Pincel marcador PRETO</t>
  </si>
  <si>
    <t>Pistola de Cola quente 7,5x30</t>
  </si>
  <si>
    <t>Pistola de Cola Quente 11,2x30</t>
  </si>
  <si>
    <t>Plástico Adesivo tipo Contac</t>
  </si>
  <si>
    <t xml:space="preserve">Plastico Transparente </t>
  </si>
  <si>
    <t>Prato de Papelão</t>
  </si>
  <si>
    <t xml:space="preserve">Pratos plásticos descartáveis </t>
  </si>
  <si>
    <t>Quadro Mural magnético</t>
  </si>
  <si>
    <t>Régua Plástica 30cm</t>
  </si>
  <si>
    <t>Rolo  para pintura 5 cm de espessura em espuma</t>
  </si>
  <si>
    <t>Sacos de papel 10x15</t>
  </si>
  <si>
    <t>Sacos de papel 13x21</t>
  </si>
  <si>
    <t>Sacolas Plásticas 60x 75</t>
  </si>
  <si>
    <t>Sacolas Plásticas 48x58</t>
  </si>
  <si>
    <t>Sacolas Kraft G</t>
  </si>
  <si>
    <t>Sacolas Kraft P</t>
  </si>
  <si>
    <t xml:space="preserve">Sacolas Kraft M </t>
  </si>
  <si>
    <t>Sacos Plásticos transparentes 4 furos</t>
  </si>
  <si>
    <t>Suporte de mesa para fita grande</t>
  </si>
  <si>
    <t>Suporte plástico para balões</t>
  </si>
  <si>
    <t xml:space="preserve">Spray color jet </t>
  </si>
  <si>
    <t>Tesoura ponta fina</t>
  </si>
  <si>
    <t>Tesoura levemente arredondada</t>
  </si>
  <si>
    <t xml:space="preserve">Tesoura sem ponta pequena </t>
  </si>
  <si>
    <t>Tesoura para picotar</t>
  </si>
  <si>
    <t>Tinta Acrílica fosca</t>
  </si>
  <si>
    <t>Tinta guache</t>
  </si>
  <si>
    <t>Tinta Relevo</t>
  </si>
  <si>
    <t>Tinta para pintura de rosto 15 ml</t>
  </si>
  <si>
    <t>Tinta para carimbo 40ml</t>
  </si>
  <si>
    <t>TNT medindo 50 m e 140cm</t>
  </si>
  <si>
    <t>umidificadro de dedo</t>
  </si>
  <si>
    <t>Utilito com 3 divisórias</t>
  </si>
  <si>
    <t>Pilha CR2032</t>
  </si>
  <si>
    <t>Filtro de Linha</t>
  </si>
  <si>
    <t xml:space="preserve">Relógio de Parede </t>
  </si>
  <si>
    <t>REGISTRO DE PREÇOS DE MATERIAIS DE  EXPEDIENTE</t>
  </si>
  <si>
    <t>PREFEITURA DE COTIPORA</t>
  </si>
  <si>
    <t>90898487000164</t>
  </si>
  <si>
    <t>Grampeador de mesa longo</t>
  </si>
  <si>
    <t>Calculadora</t>
  </si>
  <si>
    <t>T DOS SANTOS MORAIS LTDA</t>
  </si>
  <si>
    <t>35449721000168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</si>
</sst>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6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0" fillId="0" borderId="2" xfId="0" applyNumberFormat="1" applyBorder="1" applyAlignment="1" applyProtection="1">
      <alignment wrapText="1"/>
      <protection locked="0"/>
    </xf>
    <xf numFmtId="168" fontId="0" fillId="0" borderId="35" xfId="0" applyNumberFormat="1" applyBorder="1" applyAlignment="1" applyProtection="1">
      <alignment wrapText="1"/>
      <protection locked="0"/>
    </xf>
    <xf numFmtId="0" fontId="0" fillId="0" borderId="36" xfId="0" applyBorder="1" applyProtection="1">
      <protection locked="0"/>
    </xf>
    <xf numFmtId="1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NumberFormat="1" applyBorder="1" applyProtection="1">
      <protection locked="0"/>
    </xf>
    <xf numFmtId="167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168" fontId="0" fillId="0" borderId="0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168" fontId="0" fillId="0" borderId="0" xfId="0" applyNumberFormat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4" fontId="4" fillId="3" borderId="3" xfId="0" applyNumberFormat="1" applyFont="1" applyFill="1" applyBorder="1" applyProtection="1">
      <protection locked="0"/>
    </xf>
    <xf numFmtId="0" fontId="0" fillId="0" borderId="12" xfId="0" applyBorder="1" applyProtection="1">
      <protection locked="0"/>
    </xf>
    <xf numFmtId="1" fontId="0" fillId="0" borderId="17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7" xfId="0" applyNumberFormat="1" applyBorder="1" applyProtection="1">
      <protection locked="0"/>
    </xf>
    <xf numFmtId="167" fontId="0" fillId="0" borderId="17" xfId="0" applyNumberFormat="1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168" fontId="0" fillId="0" borderId="17" xfId="0" applyNumberFormat="1" applyBorder="1" applyProtection="1">
      <protection locked="0"/>
    </xf>
    <xf numFmtId="14" fontId="0" fillId="0" borderId="17" xfId="0" applyNumberFormat="1" applyBorder="1" applyProtection="1">
      <protection locked="0"/>
    </xf>
    <xf numFmtId="168" fontId="0" fillId="0" borderId="17" xfId="0" applyNumberFormat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tabSelected="1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203" t="s">
        <v>3753</v>
      </c>
      <c r="B1" s="204"/>
      <c r="C1" s="204"/>
      <c r="D1" s="204"/>
      <c r="E1" s="204"/>
      <c r="F1" s="204"/>
      <c r="G1" s="205"/>
    </row>
    <row r="2" spans="1:8" s="91" customFormat="1" ht="15.75" thickBot="1" x14ac:dyDescent="0.3">
      <c r="A2" s="46" t="s">
        <v>161</v>
      </c>
      <c r="B2" s="209" t="s">
        <v>6</v>
      </c>
      <c r="C2" s="209"/>
      <c r="D2" s="75" t="s">
        <v>162</v>
      </c>
      <c r="E2" s="111">
        <v>8</v>
      </c>
      <c r="F2" s="76" t="s">
        <v>163</v>
      </c>
      <c r="G2" s="35">
        <v>2022</v>
      </c>
      <c r="H2" s="88"/>
    </row>
    <row r="3" spans="1:8" s="91" customFormat="1" ht="31.5" customHeight="1" thickBot="1" x14ac:dyDescent="0.3">
      <c r="A3" s="41" t="s">
        <v>153</v>
      </c>
      <c r="B3" s="210" t="s">
        <v>4222</v>
      </c>
      <c r="C3" s="210"/>
      <c r="D3" s="210"/>
      <c r="E3" s="210"/>
      <c r="F3" s="210"/>
      <c r="G3" s="211"/>
    </row>
    <row r="4" spans="1:8" s="91" customFormat="1" ht="15.75" thickBot="1" x14ac:dyDescent="0.3">
      <c r="A4" s="46" t="s">
        <v>175</v>
      </c>
      <c r="B4" s="212" t="s">
        <v>4223</v>
      </c>
      <c r="C4" s="212"/>
      <c r="D4" s="212"/>
      <c r="E4" s="213"/>
      <c r="F4" s="47" t="s">
        <v>179</v>
      </c>
      <c r="G4" s="122" t="s">
        <v>4224</v>
      </c>
    </row>
    <row r="5" spans="1:8" s="91" customFormat="1" ht="15.75" thickBot="1" x14ac:dyDescent="0.3">
      <c r="A5" s="46" t="s">
        <v>3787</v>
      </c>
      <c r="B5" s="125" t="s">
        <v>3683</v>
      </c>
      <c r="C5" s="175" t="s">
        <v>3958</v>
      </c>
      <c r="D5" s="175"/>
      <c r="E5" s="175"/>
      <c r="F5" s="214"/>
      <c r="G5" s="215"/>
    </row>
    <row r="6" spans="1:8" s="93" customFormat="1" ht="15.75" thickBot="1" x14ac:dyDescent="0.3">
      <c r="A6" s="46" t="s">
        <v>155</v>
      </c>
      <c r="B6" s="77">
        <f>'Orçamento-base'!C6</f>
        <v>356147.39</v>
      </c>
      <c r="C6" s="78"/>
      <c r="D6" s="78"/>
      <c r="E6" s="79"/>
      <c r="F6" s="78"/>
      <c r="G6" s="96"/>
      <c r="H6" s="92"/>
    </row>
    <row r="7" spans="1:8" s="93" customFormat="1" ht="15.75" thickBot="1" x14ac:dyDescent="0.3">
      <c r="A7" s="46" t="s">
        <v>172</v>
      </c>
      <c r="B7" s="77">
        <f>Proposta!C6</f>
        <v>44872.47</v>
      </c>
      <c r="C7" s="78"/>
      <c r="D7" s="78"/>
      <c r="E7" s="79"/>
      <c r="F7" s="78"/>
      <c r="G7" s="96"/>
      <c r="H7" s="92"/>
    </row>
    <row r="8" spans="1:8" s="95" customFormat="1" ht="15.75" thickBot="1" x14ac:dyDescent="0.3">
      <c r="A8" s="46" t="s">
        <v>3748</v>
      </c>
      <c r="B8" s="90">
        <f>COUNT('Orçamento-base'!B12:B39951)</f>
        <v>254</v>
      </c>
      <c r="C8" s="80"/>
      <c r="D8" s="80"/>
      <c r="E8" s="81"/>
      <c r="F8" s="80"/>
      <c r="G8" s="97"/>
      <c r="H8" s="94"/>
    </row>
    <row r="9" spans="1:8" s="95" customFormat="1" x14ac:dyDescent="0.25">
      <c r="A9" s="157" t="s">
        <v>3935</v>
      </c>
      <c r="B9" s="82"/>
      <c r="C9" s="80"/>
      <c r="D9" s="80"/>
      <c r="E9" s="81"/>
      <c r="F9" s="80"/>
      <c r="G9" s="97"/>
      <c r="H9" s="94"/>
    </row>
    <row r="10" spans="1:8" s="93" customFormat="1" x14ac:dyDescent="0.25">
      <c r="A10" s="55" t="s">
        <v>154</v>
      </c>
      <c r="B10" s="83"/>
      <c r="C10" s="55" t="s">
        <v>3750</v>
      </c>
      <c r="D10" s="59"/>
      <c r="E10" s="56"/>
      <c r="F10" s="59"/>
      <c r="G10" s="98"/>
      <c r="H10" s="92"/>
    </row>
    <row r="11" spans="1:8" ht="13.5" customHeight="1" x14ac:dyDescent="0.25">
      <c r="A11" s="206" t="s">
        <v>3751</v>
      </c>
      <c r="B11" s="207" t="s">
        <v>3752</v>
      </c>
      <c r="C11" s="100" t="s">
        <v>165</v>
      </c>
      <c r="D11" s="102"/>
      <c r="E11" s="102"/>
      <c r="F11" s="102"/>
      <c r="G11" s="110" t="s">
        <v>171</v>
      </c>
    </row>
    <row r="12" spans="1:8" x14ac:dyDescent="0.25">
      <c r="A12" s="206"/>
      <c r="B12" s="208"/>
      <c r="C12" s="101" t="s">
        <v>164</v>
      </c>
      <c r="D12" s="102"/>
      <c r="E12" s="103"/>
      <c r="F12" s="103"/>
      <c r="G12" s="101" t="s">
        <v>164</v>
      </c>
    </row>
    <row r="13" spans="1:8" x14ac:dyDescent="0.25">
      <c r="A13" s="36"/>
      <c r="B13" s="37"/>
      <c r="C13" s="85">
        <f>SUMIF('Orçamento-base'!$A$12:$A$39953,Identificação!$A13,'Orçamento-base'!$K$12:$K$39953)</f>
        <v>0</v>
      </c>
      <c r="D13" s="102"/>
      <c r="E13" s="103"/>
      <c r="F13" s="103"/>
      <c r="G13" s="85">
        <f>SUMIF(Proposta!$A$12:$A$39953,Identificação!$A13,Proposta!$H$12:$H$39953)</f>
        <v>0</v>
      </c>
    </row>
    <row r="14" spans="1:8" x14ac:dyDescent="0.25">
      <c r="A14" s="36"/>
      <c r="B14" s="37"/>
      <c r="C14" s="154">
        <f>SUMIF('Orçamento-base'!$A$12:$A$39953,Identificação!$A14,'Orçamento-base'!$K$12:$K$39953)</f>
        <v>0</v>
      </c>
      <c r="D14" s="155"/>
      <c r="E14" s="156"/>
      <c r="F14" s="156"/>
      <c r="G14" s="154">
        <f>SUMIF(Proposta!$A$12:$A$39953,Identificação!$A14,Proposta!$H$12:$H$39953)</f>
        <v>0</v>
      </c>
    </row>
    <row r="15" spans="1:8" x14ac:dyDescent="0.25">
      <c r="A15" s="36"/>
      <c r="B15" s="37"/>
      <c r="C15" s="154">
        <f>SUMIF('Orçamento-base'!$A$12:$A$39953,Identificação!$A15,'Orçamento-base'!$K$12:$K$39953)</f>
        <v>0</v>
      </c>
      <c r="D15" s="155"/>
      <c r="E15" s="156"/>
      <c r="F15" s="156"/>
      <c r="G15" s="154">
        <f>SUMIF(Proposta!$A$12:$A$39953,Identificação!$A15,Proposta!$H$12:$H$39953)</f>
        <v>0</v>
      </c>
    </row>
    <row r="16" spans="1:8" x14ac:dyDescent="0.25">
      <c r="A16" s="36"/>
      <c r="B16" s="37"/>
      <c r="C16" s="154">
        <f>SUMIF('Orçamento-base'!$A$12:$A$39953,Identificação!$A16,'Orçamento-base'!$K$12:$K$39953)</f>
        <v>0</v>
      </c>
      <c r="D16" s="155"/>
      <c r="E16" s="156"/>
      <c r="F16" s="156"/>
      <c r="G16" s="154">
        <f>SUMIF(Proposta!$A$12:$A$39953,Identificação!$A16,Proposta!$H$12:$H$39953)</f>
        <v>0</v>
      </c>
    </row>
    <row r="17" spans="1:7" x14ac:dyDescent="0.25">
      <c r="A17" s="36"/>
      <c r="B17" s="37"/>
      <c r="C17" s="154">
        <f>SUMIF('Orçamento-base'!$A$12:$A$39953,Identificação!$A17,'Orçamento-base'!$K$12:$K$39953)</f>
        <v>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/>
      <c r="B18" s="37"/>
      <c r="C18" s="154">
        <f>SUMIF('Orçamento-base'!$A$12:$A$39953,Identificação!$A18,'Orçamento-base'!$K$12:$K$39953)</f>
        <v>0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/>
      <c r="B19" s="37"/>
      <c r="C19" s="154">
        <f>SUMIF('Orçamento-base'!$A$12:$A$39953,Identificação!$A19,'Orçamento-base'!$K$12:$K$39953)</f>
        <v>0</v>
      </c>
      <c r="D19" s="155"/>
      <c r="E19" s="156"/>
      <c r="F19" s="156"/>
      <c r="G19" s="154">
        <f>SUMIF(Proposta!$A$12:$A$39953,Identificação!$A19,Proposta!$H$12:$H$39953)</f>
        <v>0</v>
      </c>
    </row>
    <row r="20" spans="1:7" x14ac:dyDescent="0.25">
      <c r="A20" s="36"/>
      <c r="B20" s="37"/>
      <c r="C20" s="154">
        <f>SUMIF('Orçamento-base'!$A$12:$A$39953,Identificação!$A20,'Orçamento-base'!$K$12:$K$39953)</f>
        <v>0</v>
      </c>
      <c r="D20" s="155"/>
      <c r="E20" s="156"/>
      <c r="F20" s="156"/>
      <c r="G20" s="154">
        <f>SUMIF(Proposta!$A$12:$A$39953,Identificação!$A20,Proposta!$H$12:$H$39953)</f>
        <v>0</v>
      </c>
    </row>
    <row r="21" spans="1:7" x14ac:dyDescent="0.25">
      <c r="A21" s="36"/>
      <c r="B21" s="37"/>
      <c r="C21" s="154">
        <f>SUMIF('Orçamento-base'!$A$12:$A$39953,Identificação!$A21,'Orçamento-base'!$K$12:$K$39953)</f>
        <v>0</v>
      </c>
      <c r="D21" s="155"/>
      <c r="E21" s="156"/>
      <c r="F21" s="156"/>
      <c r="G21" s="154">
        <f>SUMIF(Proposta!$A$12:$A$39953,Identificação!$A21,Proposta!$H$12:$H$39953)</f>
        <v>0</v>
      </c>
    </row>
    <row r="22" spans="1:7" x14ac:dyDescent="0.25">
      <c r="A22" s="36"/>
      <c r="B22" s="37"/>
      <c r="C22" s="154">
        <f>SUMIF('Orçamento-base'!$A$12:$A$39953,Identificação!$A22,'Orçamento-base'!$K$12:$K$39953)</f>
        <v>0</v>
      </c>
      <c r="D22" s="155"/>
      <c r="E22" s="156"/>
      <c r="F22" s="156"/>
      <c r="G22" s="154">
        <f>SUMIF(Proposta!$A$12:$A$39953,Identificação!$A22,Proposta!$H$12:$H$39953)</f>
        <v>0</v>
      </c>
    </row>
    <row r="23" spans="1:7" x14ac:dyDescent="0.25">
      <c r="A23" s="36"/>
      <c r="B23" s="37"/>
      <c r="C23" s="154">
        <f>SUMIF('Orçamento-base'!$A$12:$A$39953,Identificação!$A23,'Orçamento-base'!$K$12:$K$39953)</f>
        <v>0</v>
      </c>
      <c r="D23" s="155"/>
      <c r="E23" s="156"/>
      <c r="F23" s="156"/>
      <c r="G23" s="154">
        <f>SUMIF(Proposta!$A$12:$A$39953,Identificação!$A23,Proposta!$H$12:$H$39953)</f>
        <v>0</v>
      </c>
    </row>
    <row r="24" spans="1:7" x14ac:dyDescent="0.25">
      <c r="A24" s="36"/>
      <c r="B24" s="37"/>
      <c r="C24" s="154">
        <f>SUMIF('Orçamento-base'!$A$12:$A$39953,Identificação!$A24,'Orçamento-base'!$K$12:$K$39953)</f>
        <v>0</v>
      </c>
      <c r="D24" s="155"/>
      <c r="E24" s="156"/>
      <c r="F24" s="156"/>
      <c r="G24" s="154">
        <f>SUMIF(Proposta!$A$12:$A$39953,Identificação!$A24,Proposta!$H$12:$H$39953)</f>
        <v>0</v>
      </c>
    </row>
    <row r="25" spans="1:7" x14ac:dyDescent="0.25">
      <c r="A25" s="36"/>
      <c r="B25" s="37"/>
      <c r="C25" s="154">
        <f>SUMIF('Orçamento-base'!$A$12:$A$39953,Identificação!$A25,'Orçamento-base'!$K$12:$K$39953)</f>
        <v>0</v>
      </c>
      <c r="D25" s="155"/>
      <c r="E25" s="156"/>
      <c r="F25" s="156"/>
      <c r="G25" s="154">
        <f>SUMIF(Proposta!$A$12:$A$39953,Identificação!$A25,Proposta!$H$12:$H$39953)</f>
        <v>0</v>
      </c>
    </row>
    <row r="26" spans="1:7" x14ac:dyDescent="0.25">
      <c r="A26" s="36"/>
      <c r="B26" s="37"/>
      <c r="C26" s="154">
        <f>SUMIF('Orçamento-base'!$A$12:$A$39953,Identificação!$A26,'Orçamento-base'!$K$12:$K$39953)</f>
        <v>0</v>
      </c>
      <c r="D26" s="155"/>
      <c r="E26" s="156"/>
      <c r="F26" s="156"/>
      <c r="G26" s="154">
        <f>SUMIF(Proposta!$A$12:$A$39953,Identificação!$A26,Proposta!$H$12:$H$39953)</f>
        <v>0</v>
      </c>
    </row>
    <row r="27" spans="1:7" x14ac:dyDescent="0.25">
      <c r="A27" s="36"/>
      <c r="B27" s="37"/>
      <c r="C27" s="154">
        <f>SUMIF('Orçamento-base'!$A$12:$A$39953,Identificação!$A27,'Orçamento-base'!$K$12:$K$39953)</f>
        <v>0</v>
      </c>
      <c r="D27" s="155"/>
      <c r="E27" s="156"/>
      <c r="F27" s="156"/>
      <c r="G27" s="154">
        <f>SUMIF(Proposta!$A$12:$A$39953,Identificação!$A27,Proposta!$H$12:$H$39953)</f>
        <v>0</v>
      </c>
    </row>
    <row r="28" spans="1:7" x14ac:dyDescent="0.25">
      <c r="A28" s="36"/>
      <c r="B28" s="37"/>
      <c r="C28" s="154">
        <f>SUMIF('Orçamento-base'!$A$12:$A$39953,Identificação!$A28,'Orçamento-base'!$K$12:$K$39953)</f>
        <v>0</v>
      </c>
      <c r="D28" s="155"/>
      <c r="E28" s="156"/>
      <c r="F28" s="156"/>
      <c r="G28" s="154">
        <f>SUMIF(Proposta!$A$12:$A$39953,Identificação!$A28,Proposta!$H$12:$H$39953)</f>
        <v>0</v>
      </c>
    </row>
    <row r="29" spans="1:7" x14ac:dyDescent="0.25">
      <c r="A29" s="36"/>
      <c r="B29" s="37"/>
      <c r="C29" s="154">
        <f>SUMIF('Orçamento-base'!$A$12:$A$39953,Identificação!$A29,'Orçamento-base'!$K$12:$K$39953)</f>
        <v>0</v>
      </c>
      <c r="D29" s="155"/>
      <c r="E29" s="156"/>
      <c r="F29" s="156"/>
      <c r="G29" s="154">
        <f>SUMIF(Proposta!$A$12:$A$39953,Identificação!$A29,Proposta!$H$12:$H$39953)</f>
        <v>0</v>
      </c>
    </row>
    <row r="30" spans="1:7" x14ac:dyDescent="0.25">
      <c r="A30" s="36"/>
      <c r="B30" s="37"/>
      <c r="C30" s="154">
        <f>SUMIF('Orçamento-base'!$A$12:$A$39953,Identificação!$A30,'Orçamento-base'!$K$12:$K$39953)</f>
        <v>0</v>
      </c>
      <c r="D30" s="155"/>
      <c r="E30" s="156"/>
      <c r="F30" s="156"/>
      <c r="G30" s="154">
        <f>SUMIF(Proposta!$A$12:$A$39953,Identificação!$A30,Proposta!$H$12:$H$39953)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7"/>
  <sheetViews>
    <sheetView workbookViewId="0">
      <selection activeCell="J236" sqref="J236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79" hidden="1" customWidth="1"/>
    <col min="6" max="6" width="11" style="107" hidden="1" customWidth="1"/>
    <col min="7" max="7" width="51.85546875" style="68" customWidth="1"/>
    <col min="8" max="8" width="11.140625" style="161" bestFit="1" customWidth="1"/>
    <col min="9" max="9" width="9.7109375" style="74" customWidth="1"/>
    <col min="10" max="10" width="11.42578125" style="173" customWidth="1"/>
    <col min="11" max="11" width="16.42578125" style="68" bestFit="1" customWidth="1"/>
    <col min="12" max="12" width="8" style="147" hidden="1" customWidth="1"/>
    <col min="13" max="13" width="12.7109375" style="148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16" t="s">
        <v>3676</v>
      </c>
      <c r="B1" s="217"/>
      <c r="C1" s="217"/>
      <c r="D1" s="217"/>
      <c r="E1" s="217"/>
      <c r="F1" s="217"/>
      <c r="G1" s="217"/>
      <c r="H1" s="217"/>
      <c r="I1" s="217"/>
      <c r="J1" s="217"/>
      <c r="K1" s="218"/>
      <c r="L1" s="140"/>
      <c r="M1" s="141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19" t="str">
        <f>IF(Identificação!B2=0,"",Identificação!B2)</f>
        <v>Pregão Presencial</v>
      </c>
      <c r="D2" s="219"/>
      <c r="E2" s="219"/>
      <c r="F2" s="219"/>
      <c r="G2" s="219"/>
      <c r="H2" s="43" t="s">
        <v>151</v>
      </c>
      <c r="I2" s="44">
        <f>IF(Identificação!E2=0,"",Identificação!E2)</f>
        <v>8</v>
      </c>
      <c r="J2" s="43" t="s">
        <v>152</v>
      </c>
      <c r="K2" s="44">
        <f>IF(Identificação!G2=0,"",Identificação!G2)</f>
        <v>2022</v>
      </c>
      <c r="L2" s="142"/>
      <c r="M2" s="142"/>
    </row>
    <row r="3" spans="1:18" s="45" customFormat="1" ht="32.25" customHeight="1" thickBot="1" x14ac:dyDescent="0.3">
      <c r="A3" s="225" t="s">
        <v>153</v>
      </c>
      <c r="B3" s="226"/>
      <c r="C3" s="227" t="str">
        <f>IF(Identificação!B3=0,"",Identificação!B3)</f>
        <v>REGISTRO DE PREÇOS DE MATERIAIS DE  EXPEDIENTE</v>
      </c>
      <c r="D3" s="227"/>
      <c r="E3" s="227"/>
      <c r="F3" s="227"/>
      <c r="G3" s="227"/>
      <c r="H3" s="227"/>
      <c r="I3" s="227"/>
      <c r="J3" s="227"/>
      <c r="K3" s="228"/>
      <c r="L3" s="142"/>
      <c r="M3" s="142"/>
    </row>
    <row r="4" spans="1:18" s="45" customFormat="1" ht="15.75" thickBot="1" x14ac:dyDescent="0.3">
      <c r="A4" s="46" t="s">
        <v>176</v>
      </c>
      <c r="B4" s="47"/>
      <c r="C4" s="221" t="str">
        <f>IF(Identificação!B4=0,"",Identificação!B4)</f>
        <v>PREFEITURA DE COTIPORA</v>
      </c>
      <c r="D4" s="221"/>
      <c r="E4" s="221"/>
      <c r="F4" s="221"/>
      <c r="G4" s="221"/>
      <c r="H4" s="221"/>
      <c r="I4" s="221"/>
      <c r="J4" s="75" t="s">
        <v>173</v>
      </c>
      <c r="K4" s="159" t="str">
        <f>IF(Identificação!G4=0,"",Identificação!G4)</f>
        <v>90898487000164</v>
      </c>
      <c r="L4" s="142"/>
      <c r="M4" s="142"/>
    </row>
    <row r="5" spans="1:18" s="45" customFormat="1" ht="15.75" thickBot="1" x14ac:dyDescent="0.3">
      <c r="A5" s="46" t="s">
        <v>169</v>
      </c>
      <c r="B5" s="47"/>
      <c r="C5" s="221" t="str">
        <f>IF(Identificação!B5=0,"",Identificação!B5)</f>
        <v>Compras</v>
      </c>
      <c r="D5" s="221"/>
      <c r="E5" s="221"/>
      <c r="F5" s="221"/>
      <c r="G5" s="222"/>
      <c r="I5" s="99"/>
      <c r="J5" s="48"/>
      <c r="K5" s="49"/>
      <c r="L5" s="143"/>
      <c r="M5" s="142"/>
    </row>
    <row r="6" spans="1:18" s="45" customFormat="1" ht="15.75" thickBot="1" x14ac:dyDescent="0.3">
      <c r="A6" s="46" t="s">
        <v>3763</v>
      </c>
      <c r="B6" s="50"/>
      <c r="C6" s="223">
        <f>SUMIFS(K12:K39953,B12:B39953,"&gt;0",K12:K39953,"&lt;&gt;0")</f>
        <v>356147.39</v>
      </c>
      <c r="D6" s="223"/>
      <c r="E6" s="223"/>
      <c r="F6" s="223"/>
      <c r="G6" s="224"/>
      <c r="I6" s="51"/>
      <c r="J6" s="51"/>
      <c r="K6" s="52"/>
      <c r="L6" s="142"/>
      <c r="M6" s="142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2"/>
      <c r="M7" s="142"/>
    </row>
    <row r="8" spans="1:18" s="45" customFormat="1" ht="19.5" customHeight="1" x14ac:dyDescent="0.25">
      <c r="A8" s="158" t="s">
        <v>3934</v>
      </c>
      <c r="B8" s="53"/>
      <c r="C8" s="53"/>
      <c r="G8" s="54"/>
      <c r="I8" s="51"/>
      <c r="J8" s="51"/>
      <c r="K8" s="52"/>
      <c r="L8" s="142"/>
      <c r="M8" s="142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4"/>
      <c r="M9" s="144"/>
      <c r="R9" s="45"/>
    </row>
    <row r="10" spans="1:18" s="40" customFormat="1" ht="15" customHeight="1" x14ac:dyDescent="0.25">
      <c r="A10" s="236" t="s">
        <v>3762</v>
      </c>
      <c r="B10" s="236" t="s">
        <v>3760</v>
      </c>
      <c r="C10" s="236" t="s">
        <v>3761</v>
      </c>
      <c r="D10" s="238" t="s">
        <v>3675</v>
      </c>
      <c r="E10" s="240" t="s">
        <v>168</v>
      </c>
      <c r="F10" s="242" t="s">
        <v>3674</v>
      </c>
      <c r="G10" s="238" t="s">
        <v>156</v>
      </c>
      <c r="H10" s="233" t="s">
        <v>165</v>
      </c>
      <c r="I10" s="234"/>
      <c r="J10" s="234"/>
      <c r="K10" s="234"/>
      <c r="L10" s="234"/>
      <c r="M10" s="235"/>
      <c r="N10" s="229" t="s">
        <v>177</v>
      </c>
      <c r="O10" s="230"/>
      <c r="P10" s="231" t="s">
        <v>178</v>
      </c>
      <c r="Q10" s="232"/>
      <c r="R10" s="220" t="s">
        <v>3678</v>
      </c>
    </row>
    <row r="11" spans="1:18" s="40" customFormat="1" ht="45" x14ac:dyDescent="0.25">
      <c r="A11" s="237"/>
      <c r="B11" s="237"/>
      <c r="C11" s="237"/>
      <c r="D11" s="239"/>
      <c r="E11" s="241"/>
      <c r="F11" s="243"/>
      <c r="G11" s="239"/>
      <c r="H11" s="108" t="s">
        <v>157</v>
      </c>
      <c r="I11" s="109" t="s">
        <v>158</v>
      </c>
      <c r="J11" s="63" t="s">
        <v>159</v>
      </c>
      <c r="K11" s="63" t="s">
        <v>160</v>
      </c>
      <c r="L11" s="145" t="s">
        <v>166</v>
      </c>
      <c r="M11" s="145" t="s">
        <v>167</v>
      </c>
      <c r="N11" s="64" t="s">
        <v>3788</v>
      </c>
      <c r="O11" s="89" t="s">
        <v>185</v>
      </c>
      <c r="P11" s="64" t="s">
        <v>3788</v>
      </c>
      <c r="Q11" s="112" t="s">
        <v>185</v>
      </c>
      <c r="R11" s="220"/>
    </row>
    <row r="12" spans="1:18" x14ac:dyDescent="0.25">
      <c r="A12" s="164"/>
      <c r="B12" s="87">
        <f>IF(AND(G12&lt;&gt;"",H12&gt;0,I12&lt;&gt;"",J12&lt;&gt;0,K12&lt;&gt;0),COUNT($B$11:B11)+1,"")</f>
        <v>1</v>
      </c>
      <c r="C12" s="72">
        <v>1</v>
      </c>
      <c r="D12" s="139"/>
      <c r="E12" s="178"/>
      <c r="F12" s="106"/>
      <c r="G12" s="66" t="s">
        <v>3971</v>
      </c>
      <c r="H12" s="172">
        <v>20</v>
      </c>
      <c r="I12" s="164" t="s">
        <v>3702</v>
      </c>
      <c r="J12" s="172">
        <v>2.68</v>
      </c>
      <c r="K12" s="165">
        <f>IFERROR(IF(H12*J12&lt;&gt;0,ROUND(ROUND(H12,4)*ROUND(J12,4),2),""),"")</f>
        <v>53.6</v>
      </c>
      <c r="L12" s="146"/>
      <c r="M12" s="146"/>
      <c r="N12" s="72"/>
      <c r="O12" s="86" t="str">
        <f ca="1">IF(N12="","", INDIRECT("base!"&amp;ADDRESS(MATCH(N12,base!$C$2:'base'!$C$133,0)+1,4,4)))</f>
        <v/>
      </c>
      <c r="P12" s="66"/>
      <c r="Q12" s="86" t="str">
        <f ca="1">IF(P12="","", INDIRECT("base!"&amp;ADDRESS(MATCH(CONCATENATE(N12,"|",P12),base!$G$2:'base'!$G$1817,0)+1,6,4)))</f>
        <v/>
      </c>
      <c r="R12" s="66"/>
    </row>
    <row r="13" spans="1:18" x14ac:dyDescent="0.25">
      <c r="A13" s="164"/>
      <c r="B13" s="87">
        <f>IF(AND(G13&lt;&gt;"",H13&gt;0,I13&lt;&gt;"",J13&lt;&gt;0,K13&lt;&gt;0),COUNT($B$11:B12)+1,"")</f>
        <v>2</v>
      </c>
      <c r="C13" s="72">
        <v>2</v>
      </c>
      <c r="D13" s="139"/>
      <c r="E13" s="178"/>
      <c r="F13" s="106"/>
      <c r="G13" s="66" t="s">
        <v>3972</v>
      </c>
      <c r="H13" s="172">
        <v>4</v>
      </c>
      <c r="I13" s="164" t="s">
        <v>3703</v>
      </c>
      <c r="J13" s="172">
        <v>8.2799999999999994</v>
      </c>
      <c r="K13" s="165">
        <f>IFERROR(IF(H13*J13&lt;&gt;0,ROUND(ROUND(H13,4)*ROUND(J13,4),2),""),"")</f>
        <v>33.119999999999997</v>
      </c>
      <c r="L13" s="146"/>
      <c r="M13" s="146"/>
      <c r="N13" s="72"/>
      <c r="O13" s="86" t="str">
        <f ca="1">IF(N13="","", INDIRECT("base!"&amp;ADDRESS(MATCH(N13,base!$C$2:'base'!$C$133,0)+1,4,4)))</f>
        <v/>
      </c>
      <c r="P13" s="66"/>
      <c r="Q13" s="86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4"/>
      <c r="B14" s="176">
        <f>IF(AND(G14&lt;&gt;"",H14&gt;0,I14&lt;&gt;"",J14&lt;&gt;0,K14&lt;&gt;0),COUNT($B$11:B13)+1,"")</f>
        <v>3</v>
      </c>
      <c r="C14" s="72">
        <v>3</v>
      </c>
      <c r="D14" s="139"/>
      <c r="E14" s="178"/>
      <c r="F14" s="106"/>
      <c r="G14" s="66" t="s">
        <v>3973</v>
      </c>
      <c r="H14" s="172">
        <v>4</v>
      </c>
      <c r="I14" s="164" t="s">
        <v>3703</v>
      </c>
      <c r="J14" s="172">
        <v>8.6999999999999993</v>
      </c>
      <c r="K14" s="154">
        <f>IFERROR(IF(H14*J14&lt;&gt;0,ROUND(ROUND(H14,4)*ROUND(J14,4),2),""),"")</f>
        <v>34.799999999999997</v>
      </c>
      <c r="L14" s="146"/>
      <c r="M14" s="146"/>
      <c r="N14" s="72"/>
      <c r="O14" s="177" t="str">
        <f ca="1">IF(N14="","", INDIRECT("base!"&amp;ADDRESS(MATCH(N14,base!$C$2:'base'!$C$133,0)+1,4,4)))</f>
        <v/>
      </c>
      <c r="P14" s="66"/>
      <c r="Q14" s="177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4"/>
      <c r="B15" s="176">
        <f>IF(AND(G15&lt;&gt;"",H15&gt;0,I15&lt;&gt;"",J15&lt;&gt;0,K15&lt;&gt;0),COUNT($B$11:B14)+1,"")</f>
        <v>4</v>
      </c>
      <c r="C15" s="72">
        <v>4</v>
      </c>
      <c r="D15" s="139"/>
      <c r="E15" s="178"/>
      <c r="F15" s="106"/>
      <c r="G15" s="66" t="s">
        <v>3974</v>
      </c>
      <c r="H15" s="172">
        <v>80</v>
      </c>
      <c r="I15" s="164" t="s">
        <v>3704</v>
      </c>
      <c r="J15" s="172">
        <v>10.95</v>
      </c>
      <c r="K15" s="154">
        <f t="shared" ref="K15:K78" si="0">IFERROR(IF(H15*J15&lt;&gt;0,ROUND(ROUND(H15,4)*ROUND(J15,4),2),""),"")</f>
        <v>876</v>
      </c>
      <c r="L15" s="146"/>
      <c r="M15" s="146"/>
      <c r="N15" s="72"/>
      <c r="O15" s="177" t="str">
        <f ca="1">IF(N15="","", INDIRECT("base!"&amp;ADDRESS(MATCH(N15,base!$C$2:'base'!$C$133,0)+1,4,4)))</f>
        <v/>
      </c>
      <c r="P15" s="66"/>
      <c r="Q15" s="177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4"/>
      <c r="B16" s="176">
        <f>IF(AND(G16&lt;&gt;"",H16&gt;0,I16&lt;&gt;"",J16&lt;&gt;0,K16&lt;&gt;0),COUNT($B$11:B15)+1,"")</f>
        <v>5</v>
      </c>
      <c r="C16" s="72">
        <v>5</v>
      </c>
      <c r="D16" s="139"/>
      <c r="E16" s="178"/>
      <c r="F16" s="106"/>
      <c r="G16" s="66" t="s">
        <v>3975</v>
      </c>
      <c r="H16" s="172">
        <v>160</v>
      </c>
      <c r="I16" s="164" t="s">
        <v>3702</v>
      </c>
      <c r="J16" s="172">
        <v>6.47</v>
      </c>
      <c r="K16" s="154">
        <f t="shared" si="0"/>
        <v>1035.2</v>
      </c>
      <c r="L16" s="146"/>
      <c r="M16" s="146"/>
      <c r="N16" s="72"/>
      <c r="O16" s="177" t="str">
        <f ca="1">IF(N16="","", INDIRECT("base!"&amp;ADDRESS(MATCH(N16,base!$C$2:'base'!$C$133,0)+1,4,4)))</f>
        <v/>
      </c>
      <c r="P16" s="66"/>
      <c r="Q16" s="177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4"/>
      <c r="B17" s="176">
        <f>IF(AND(G17&lt;&gt;"",H17&gt;0,I17&lt;&gt;"",J17&lt;&gt;0,K17&lt;&gt;0),COUNT($B$11:B16)+1,"")</f>
        <v>6</v>
      </c>
      <c r="C17" s="72">
        <v>6</v>
      </c>
      <c r="D17" s="139"/>
      <c r="E17" s="178"/>
      <c r="F17" s="106"/>
      <c r="G17" s="66" t="s">
        <v>3976</v>
      </c>
      <c r="H17" s="172">
        <v>4</v>
      </c>
      <c r="I17" s="164" t="s">
        <v>3704</v>
      </c>
      <c r="J17" s="172">
        <v>31.88</v>
      </c>
      <c r="K17" s="154">
        <f t="shared" si="0"/>
        <v>127.52</v>
      </c>
      <c r="L17" s="146"/>
      <c r="M17" s="146"/>
      <c r="N17" s="72"/>
      <c r="O17" s="177" t="str">
        <f ca="1">IF(N17="","", INDIRECT("base!"&amp;ADDRESS(MATCH(N17,base!$C$2:'base'!$C$133,0)+1,4,4)))</f>
        <v/>
      </c>
      <c r="P17" s="66"/>
      <c r="Q17" s="177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4"/>
      <c r="B18" s="176">
        <f>IF(AND(G18&lt;&gt;"",H18&gt;0,I18&lt;&gt;"",J18&lt;&gt;0,K18&lt;&gt;0),COUNT($B$11:B17)+1,"")</f>
        <v>7</v>
      </c>
      <c r="C18" s="72">
        <v>7</v>
      </c>
      <c r="D18" s="139"/>
      <c r="E18" s="178"/>
      <c r="F18" s="106"/>
      <c r="G18" s="66" t="s">
        <v>3977</v>
      </c>
      <c r="H18" s="172">
        <v>6</v>
      </c>
      <c r="I18" s="164" t="s">
        <v>3702</v>
      </c>
      <c r="J18" s="172">
        <v>24.9</v>
      </c>
      <c r="K18" s="154">
        <f t="shared" si="0"/>
        <v>149.4</v>
      </c>
      <c r="L18" s="146"/>
      <c r="M18" s="146"/>
      <c r="N18" s="72"/>
      <c r="O18" s="177" t="str">
        <f ca="1">IF(N18="","", INDIRECT("base!"&amp;ADDRESS(MATCH(N18,base!$C$2:'base'!$C$133,0)+1,4,4)))</f>
        <v/>
      </c>
      <c r="P18" s="66"/>
      <c r="Q18" s="177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4"/>
      <c r="B19" s="176">
        <f>IF(AND(G19&lt;&gt;"",H19&gt;0,I19&lt;&gt;"",J19&lt;&gt;0,K19&lt;&gt;0),COUNT($B$11:B18)+1,"")</f>
        <v>8</v>
      </c>
      <c r="C19" s="72">
        <v>8</v>
      </c>
      <c r="D19" s="139"/>
      <c r="E19" s="178"/>
      <c r="F19" s="106"/>
      <c r="G19" s="66" t="s">
        <v>3979</v>
      </c>
      <c r="H19" s="172">
        <v>64</v>
      </c>
      <c r="I19" s="164" t="s">
        <v>3704</v>
      </c>
      <c r="J19" s="172">
        <v>11.7</v>
      </c>
      <c r="K19" s="154">
        <f t="shared" si="0"/>
        <v>748.8</v>
      </c>
      <c r="L19" s="146"/>
      <c r="M19" s="146"/>
      <c r="N19" s="72"/>
      <c r="O19" s="177" t="str">
        <f ca="1">IF(N19="","", INDIRECT("base!"&amp;ADDRESS(MATCH(N19,base!$C$2:'base'!$C$133,0)+1,4,4)))</f>
        <v/>
      </c>
      <c r="P19" s="66"/>
      <c r="Q19" s="177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4"/>
      <c r="B20" s="176">
        <f>IF(AND(G20&lt;&gt;"",H20&gt;0,I20&lt;&gt;"",J20&lt;&gt;0,K20&lt;&gt;0),COUNT($B$11:B19)+1,"")</f>
        <v>9</v>
      </c>
      <c r="C20" s="72">
        <v>9</v>
      </c>
      <c r="D20" s="139"/>
      <c r="E20" s="178"/>
      <c r="F20" s="106"/>
      <c r="G20" s="66" t="s">
        <v>3980</v>
      </c>
      <c r="H20" s="172">
        <v>64</v>
      </c>
      <c r="I20" s="164" t="s">
        <v>3704</v>
      </c>
      <c r="J20" s="172">
        <v>25.66</v>
      </c>
      <c r="K20" s="154">
        <f t="shared" si="0"/>
        <v>1642.24</v>
      </c>
      <c r="L20" s="146"/>
      <c r="M20" s="146"/>
      <c r="N20" s="72"/>
      <c r="O20" s="177" t="str">
        <f ca="1">IF(N20="","", INDIRECT("base!"&amp;ADDRESS(MATCH(N20,base!$C$2:'base'!$C$133,0)+1,4,4)))</f>
        <v/>
      </c>
      <c r="P20" s="66"/>
      <c r="Q20" s="177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4"/>
      <c r="B21" s="176">
        <f>IF(AND(G21&lt;&gt;"",H21&gt;0,I21&lt;&gt;"",J21&lt;&gt;0,K21&lt;&gt;0),COUNT($B$11:B20)+1,"")</f>
        <v>10</v>
      </c>
      <c r="C21" s="72">
        <v>10</v>
      </c>
      <c r="D21" s="139"/>
      <c r="E21" s="178"/>
      <c r="F21" s="106"/>
      <c r="G21" s="66" t="s">
        <v>3978</v>
      </c>
      <c r="H21" s="172">
        <v>130</v>
      </c>
      <c r="I21" s="164" t="s">
        <v>3704</v>
      </c>
      <c r="J21" s="172">
        <v>12.12</v>
      </c>
      <c r="K21" s="154">
        <f t="shared" si="0"/>
        <v>1575.6</v>
      </c>
      <c r="L21" s="146"/>
      <c r="M21" s="146"/>
      <c r="N21" s="72"/>
      <c r="O21" s="177" t="str">
        <f ca="1">IF(N21="","", INDIRECT("base!"&amp;ADDRESS(MATCH(N21,base!$C$2:'base'!$C$133,0)+1,4,4)))</f>
        <v/>
      </c>
      <c r="P21" s="66"/>
      <c r="Q21" s="177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4"/>
      <c r="B22" s="176">
        <f>IF(AND(G22&lt;&gt;"",H22&gt;0,I22&lt;&gt;"",J22&lt;&gt;0,K22&lt;&gt;0),COUNT($B$11:B21)+1,"")</f>
        <v>11</v>
      </c>
      <c r="C22" s="72">
        <v>11</v>
      </c>
      <c r="D22" s="139"/>
      <c r="E22" s="178"/>
      <c r="F22" s="106"/>
      <c r="G22" s="66" t="s">
        <v>3981</v>
      </c>
      <c r="H22" s="172">
        <v>22</v>
      </c>
      <c r="I22" s="164" t="s">
        <v>3702</v>
      </c>
      <c r="J22" s="172">
        <v>21.31</v>
      </c>
      <c r="K22" s="154">
        <f t="shared" si="0"/>
        <v>468.82</v>
      </c>
      <c r="L22" s="146"/>
      <c r="M22" s="146"/>
      <c r="N22" s="72"/>
      <c r="O22" s="177" t="str">
        <f ca="1">IF(N22="","", INDIRECT("base!"&amp;ADDRESS(MATCH(N22,base!$C$2:'base'!$C$133,0)+1,4,4)))</f>
        <v/>
      </c>
      <c r="P22" s="66"/>
      <c r="Q22" s="177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4"/>
      <c r="B23" s="176">
        <f>IF(AND(G23&lt;&gt;"",H23&gt;0,I23&lt;&gt;"",J23&lt;&gt;0,K23&lt;&gt;0),COUNT($B$11:B22)+1,"")</f>
        <v>12</v>
      </c>
      <c r="C23" s="72">
        <v>12</v>
      </c>
      <c r="D23" s="139"/>
      <c r="E23" s="178"/>
      <c r="F23" s="106"/>
      <c r="G23" s="66" t="s">
        <v>4014</v>
      </c>
      <c r="H23" s="172">
        <v>40</v>
      </c>
      <c r="I23" s="164" t="s">
        <v>3704</v>
      </c>
      <c r="J23" s="172">
        <v>42.2</v>
      </c>
      <c r="K23" s="154">
        <f t="shared" si="0"/>
        <v>1688</v>
      </c>
      <c r="L23" s="146"/>
      <c r="M23" s="146"/>
      <c r="N23" s="72"/>
      <c r="O23" s="177" t="str">
        <f ca="1">IF(N23="","", INDIRECT("base!"&amp;ADDRESS(MATCH(N23,base!$C$2:'base'!$C$133,0)+1,4,4)))</f>
        <v/>
      </c>
      <c r="P23" s="66"/>
      <c r="Q23" s="177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4"/>
      <c r="B24" s="176">
        <f>IF(AND(G24&lt;&gt;"",H24&gt;0,I24&lt;&gt;"",J24&lt;&gt;0,K24&lt;&gt;0),COUNT($B$11:B23)+1,"")</f>
        <v>13</v>
      </c>
      <c r="C24" s="72">
        <v>13</v>
      </c>
      <c r="D24" s="139"/>
      <c r="E24" s="178"/>
      <c r="F24" s="106"/>
      <c r="G24" s="66" t="s">
        <v>4013</v>
      </c>
      <c r="H24" s="172">
        <v>20</v>
      </c>
      <c r="I24" s="164" t="s">
        <v>3704</v>
      </c>
      <c r="J24" s="172">
        <v>42.07</v>
      </c>
      <c r="K24" s="154">
        <f t="shared" si="0"/>
        <v>841.4</v>
      </c>
      <c r="L24" s="146"/>
      <c r="M24" s="146"/>
      <c r="N24" s="72"/>
      <c r="O24" s="177" t="str">
        <f ca="1">IF(N24="","", INDIRECT("base!"&amp;ADDRESS(MATCH(N24,base!$C$2:'base'!$C$133,0)+1,4,4)))</f>
        <v/>
      </c>
      <c r="P24" s="66"/>
      <c r="Q24" s="177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4"/>
      <c r="B25" s="176">
        <f>IF(AND(G25&lt;&gt;"",H25&gt;0,I25&lt;&gt;"",J25&lt;&gt;0,K25&lt;&gt;0),COUNT($B$11:B24)+1,"")</f>
        <v>14</v>
      </c>
      <c r="C25" s="72">
        <v>14</v>
      </c>
      <c r="D25" s="139"/>
      <c r="E25" s="178"/>
      <c r="F25" s="106"/>
      <c r="G25" s="66" t="s">
        <v>3982</v>
      </c>
      <c r="H25" s="172">
        <v>4</v>
      </c>
      <c r="I25" s="164" t="s">
        <v>3703</v>
      </c>
      <c r="J25" s="172">
        <v>138.38999999999999</v>
      </c>
      <c r="K25" s="154">
        <f t="shared" si="0"/>
        <v>553.55999999999995</v>
      </c>
      <c r="L25" s="146"/>
      <c r="M25" s="146"/>
      <c r="N25" s="72"/>
      <c r="O25" s="177" t="str">
        <f ca="1">IF(N25="","", INDIRECT("base!"&amp;ADDRESS(MATCH(N25,base!$C$2:'base'!$C$133,0)+1,4,4)))</f>
        <v/>
      </c>
      <c r="P25" s="66"/>
      <c r="Q25" s="177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4"/>
      <c r="B26" s="176">
        <f>IF(AND(G26&lt;&gt;"",H26&gt;0,I26&lt;&gt;"",J26&lt;&gt;0,K26&lt;&gt;0),COUNT($B$11:B25)+1,"")</f>
        <v>15</v>
      </c>
      <c r="C26" s="72">
        <v>15</v>
      </c>
      <c r="D26" s="139"/>
      <c r="E26" s="178"/>
      <c r="F26" s="106"/>
      <c r="G26" s="66" t="s">
        <v>3983</v>
      </c>
      <c r="H26" s="172">
        <v>300</v>
      </c>
      <c r="I26" s="164" t="s">
        <v>3702</v>
      </c>
      <c r="J26" s="172">
        <v>6.3</v>
      </c>
      <c r="K26" s="154">
        <f t="shared" si="0"/>
        <v>1890</v>
      </c>
      <c r="L26" s="146"/>
      <c r="M26" s="146"/>
      <c r="N26" s="72"/>
      <c r="O26" s="177" t="str">
        <f ca="1">IF(N26="","", INDIRECT("base!"&amp;ADDRESS(MATCH(N26,base!$C$2:'base'!$C$133,0)+1,4,4)))</f>
        <v/>
      </c>
      <c r="P26" s="66"/>
      <c r="Q26" s="177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4"/>
      <c r="B27" s="176">
        <f>IF(AND(G27&lt;&gt;"",H27&gt;0,I27&lt;&gt;"",J27&lt;&gt;0,K27&lt;&gt;0),COUNT($B$11:B26)+1,"")</f>
        <v>16</v>
      </c>
      <c r="C27" s="72">
        <v>16</v>
      </c>
      <c r="D27" s="139"/>
      <c r="E27" s="178"/>
      <c r="F27" s="106"/>
      <c r="G27" s="66" t="s">
        <v>3984</v>
      </c>
      <c r="H27" s="172">
        <v>238</v>
      </c>
      <c r="I27" s="164" t="s">
        <v>3704</v>
      </c>
      <c r="J27" s="172">
        <v>7.91</v>
      </c>
      <c r="K27" s="154">
        <f t="shared" si="0"/>
        <v>1882.58</v>
      </c>
      <c r="L27" s="146"/>
      <c r="M27" s="146"/>
      <c r="N27" s="72"/>
      <c r="O27" s="177" t="str">
        <f ca="1">IF(N27="","", INDIRECT("base!"&amp;ADDRESS(MATCH(N27,base!$C$2:'base'!$C$133,0)+1,4,4)))</f>
        <v/>
      </c>
      <c r="P27" s="66"/>
      <c r="Q27" s="177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4"/>
      <c r="B28" s="176">
        <f>IF(AND(G28&lt;&gt;"",H28&gt;0,I28&lt;&gt;"",J28&lt;&gt;0,K28&lt;&gt;0),COUNT($B$11:B27)+1,"")</f>
        <v>17</v>
      </c>
      <c r="C28" s="72">
        <v>17</v>
      </c>
      <c r="D28" s="139"/>
      <c r="E28" s="178"/>
      <c r="F28" s="106"/>
      <c r="G28" s="66" t="s">
        <v>3985</v>
      </c>
      <c r="H28" s="172">
        <v>70</v>
      </c>
      <c r="I28" s="164" t="s">
        <v>3702</v>
      </c>
      <c r="J28" s="172">
        <v>32.409999999999997</v>
      </c>
      <c r="K28" s="154">
        <f t="shared" si="0"/>
        <v>2268.6999999999998</v>
      </c>
      <c r="L28" s="146"/>
      <c r="M28" s="146"/>
      <c r="N28" s="72"/>
      <c r="O28" s="177" t="str">
        <f ca="1">IF(N28="","", INDIRECT("base!"&amp;ADDRESS(MATCH(N28,base!$C$2:'base'!$C$133,0)+1,4,4)))</f>
        <v/>
      </c>
      <c r="P28" s="66"/>
      <c r="Q28" s="177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4"/>
      <c r="B29" s="176">
        <f>IF(AND(G29&lt;&gt;"",H29&gt;0,I29&lt;&gt;"",J29&lt;&gt;0,K29&lt;&gt;0),COUNT($B$11:B28)+1,"")</f>
        <v>18</v>
      </c>
      <c r="C29" s="72">
        <v>18</v>
      </c>
      <c r="D29" s="139"/>
      <c r="E29" s="178"/>
      <c r="F29" s="106"/>
      <c r="G29" s="66" t="s">
        <v>3986</v>
      </c>
      <c r="H29" s="172">
        <v>30</v>
      </c>
      <c r="I29" s="164" t="s">
        <v>3702</v>
      </c>
      <c r="J29" s="172">
        <v>111</v>
      </c>
      <c r="K29" s="154">
        <f t="shared" si="0"/>
        <v>3330</v>
      </c>
      <c r="L29" s="146"/>
      <c r="M29" s="146"/>
      <c r="N29" s="72"/>
      <c r="O29" s="177" t="str">
        <f ca="1">IF(N29="","", INDIRECT("base!"&amp;ADDRESS(MATCH(N29,base!$C$2:'base'!$C$133,0)+1,4,4)))</f>
        <v/>
      </c>
      <c r="P29" s="66"/>
      <c r="Q29" s="177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4"/>
      <c r="B30" s="176">
        <f>IF(AND(G30&lt;&gt;"",H30&gt;0,I30&lt;&gt;"",J30&lt;&gt;0,K30&lt;&gt;0),COUNT($B$11:B29)+1,"")</f>
        <v>19</v>
      </c>
      <c r="C30" s="72">
        <v>19</v>
      </c>
      <c r="D30" s="139"/>
      <c r="E30" s="178"/>
      <c r="F30" s="106"/>
      <c r="G30" s="66" t="s">
        <v>3987</v>
      </c>
      <c r="H30" s="172">
        <v>120</v>
      </c>
      <c r="I30" s="164" t="s">
        <v>3702</v>
      </c>
      <c r="J30" s="172">
        <v>1.5</v>
      </c>
      <c r="K30" s="154">
        <f t="shared" si="0"/>
        <v>180</v>
      </c>
      <c r="L30" s="146"/>
      <c r="M30" s="146"/>
      <c r="N30" s="72"/>
      <c r="O30" s="177" t="str">
        <f ca="1">IF(N30="","", INDIRECT("base!"&amp;ADDRESS(MATCH(N30,base!$C$2:'base'!$C$133,0)+1,4,4)))</f>
        <v/>
      </c>
      <c r="P30" s="66"/>
      <c r="Q30" s="177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4"/>
      <c r="B31" s="176">
        <f>IF(AND(G31&lt;&gt;"",H31&gt;0,I31&lt;&gt;"",J31&lt;&gt;0,K31&lt;&gt;0),COUNT($B$11:B30)+1,"")</f>
        <v>20</v>
      </c>
      <c r="C31" s="72">
        <v>20</v>
      </c>
      <c r="D31" s="139"/>
      <c r="E31" s="178"/>
      <c r="F31" s="106"/>
      <c r="G31" s="66" t="s">
        <v>3988</v>
      </c>
      <c r="H31" s="172">
        <v>400</v>
      </c>
      <c r="I31" s="164" t="s">
        <v>3702</v>
      </c>
      <c r="J31" s="172">
        <v>0.48</v>
      </c>
      <c r="K31" s="154">
        <f t="shared" si="0"/>
        <v>192</v>
      </c>
      <c r="L31" s="146"/>
      <c r="M31" s="146"/>
      <c r="N31" s="72"/>
      <c r="O31" s="177" t="str">
        <f ca="1">IF(N31="","", INDIRECT("base!"&amp;ADDRESS(MATCH(N31,base!$C$2:'base'!$C$133,0)+1,4,4)))</f>
        <v/>
      </c>
      <c r="P31" s="66"/>
      <c r="Q31" s="177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4"/>
      <c r="B32" s="176">
        <f>IF(AND(G32&lt;&gt;"",H32&gt;0,I32&lt;&gt;"",J32&lt;&gt;0,K32&lt;&gt;0),COUNT($B$11:B31)+1,"")</f>
        <v>21</v>
      </c>
      <c r="C32" s="72">
        <v>21</v>
      </c>
      <c r="D32" s="139"/>
      <c r="E32" s="178"/>
      <c r="F32" s="106"/>
      <c r="G32" s="66" t="s">
        <v>3989</v>
      </c>
      <c r="H32" s="172">
        <v>340</v>
      </c>
      <c r="I32" s="164" t="s">
        <v>3702</v>
      </c>
      <c r="J32" s="172">
        <v>0.87</v>
      </c>
      <c r="K32" s="154">
        <f t="shared" si="0"/>
        <v>295.8</v>
      </c>
      <c r="L32" s="146"/>
      <c r="M32" s="146"/>
      <c r="N32" s="72"/>
      <c r="O32" s="177" t="str">
        <f ca="1">IF(N32="","", INDIRECT("base!"&amp;ADDRESS(MATCH(N32,base!$C$2:'base'!$C$133,0)+1,4,4)))</f>
        <v/>
      </c>
      <c r="P32" s="66"/>
      <c r="Q32" s="177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4"/>
      <c r="B33" s="176">
        <f>IF(AND(G33&lt;&gt;"",H33&gt;0,I33&lt;&gt;"",J33&lt;&gt;0,K33&lt;&gt;0),COUNT($B$11:B32)+1,"")</f>
        <v>22</v>
      </c>
      <c r="C33" s="72">
        <v>22</v>
      </c>
      <c r="D33" s="139"/>
      <c r="E33" s="178"/>
      <c r="F33" s="106"/>
      <c r="G33" s="66" t="s">
        <v>3990</v>
      </c>
      <c r="H33" s="172">
        <v>200</v>
      </c>
      <c r="I33" s="164" t="s">
        <v>3702</v>
      </c>
      <c r="J33" s="172">
        <v>1.41</v>
      </c>
      <c r="K33" s="154">
        <f t="shared" si="0"/>
        <v>282</v>
      </c>
      <c r="L33" s="146"/>
      <c r="M33" s="146"/>
      <c r="N33" s="72"/>
      <c r="O33" s="177" t="str">
        <f ca="1">IF(N33="","", INDIRECT("base!"&amp;ADDRESS(MATCH(N33,base!$C$2:'base'!$C$133,0)+1,4,4)))</f>
        <v/>
      </c>
      <c r="P33" s="66"/>
      <c r="Q33" s="177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4"/>
      <c r="B34" s="176">
        <f>IF(AND(G34&lt;&gt;"",H34&gt;0,I34&lt;&gt;"",J34&lt;&gt;0,K34&lt;&gt;0),COUNT($B$11:B33)+1,"")</f>
        <v>23</v>
      </c>
      <c r="C34" s="72">
        <v>23</v>
      </c>
      <c r="D34" s="139"/>
      <c r="E34" s="178"/>
      <c r="F34" s="106"/>
      <c r="G34" s="66" t="s">
        <v>3991</v>
      </c>
      <c r="H34" s="172">
        <v>200</v>
      </c>
      <c r="I34" s="164" t="s">
        <v>3702</v>
      </c>
      <c r="J34" s="172">
        <v>2.6</v>
      </c>
      <c r="K34" s="154">
        <f t="shared" si="0"/>
        <v>520</v>
      </c>
      <c r="L34" s="146"/>
      <c r="M34" s="146"/>
      <c r="N34" s="72"/>
      <c r="O34" s="177" t="str">
        <f ca="1">IF(N34="","", INDIRECT("base!"&amp;ADDRESS(MATCH(N34,base!$C$2:'base'!$C$133,0)+1,4,4)))</f>
        <v/>
      </c>
      <c r="P34" s="66"/>
      <c r="Q34" s="177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4"/>
      <c r="B35" s="176">
        <f>IF(AND(G35&lt;&gt;"",H35&gt;0,I35&lt;&gt;"",J35&lt;&gt;0,K35&lt;&gt;0),COUNT($B$11:B34)+1,"")</f>
        <v>24</v>
      </c>
      <c r="C35" s="72">
        <v>24</v>
      </c>
      <c r="D35" s="139"/>
      <c r="E35" s="178"/>
      <c r="F35" s="106"/>
      <c r="G35" s="66" t="s">
        <v>3992</v>
      </c>
      <c r="H35" s="172">
        <v>200</v>
      </c>
      <c r="I35" s="164" t="s">
        <v>3702</v>
      </c>
      <c r="J35" s="172">
        <v>4.92</v>
      </c>
      <c r="K35" s="154">
        <f t="shared" si="0"/>
        <v>984</v>
      </c>
      <c r="L35" s="146"/>
      <c r="M35" s="146"/>
      <c r="N35" s="72"/>
      <c r="O35" s="177" t="str">
        <f ca="1">IF(N35="","", INDIRECT("base!"&amp;ADDRESS(MATCH(N35,base!$C$2:'base'!$C$133,0)+1,4,4)))</f>
        <v/>
      </c>
      <c r="P35" s="66"/>
      <c r="Q35" s="177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4"/>
      <c r="B36" s="176">
        <f>IF(AND(G36&lt;&gt;"",H36&gt;0,I36&lt;&gt;"",J36&lt;&gt;0,K36&lt;&gt;0),COUNT($B$11:B35)+1,"")</f>
        <v>25</v>
      </c>
      <c r="C36" s="72">
        <v>25</v>
      </c>
      <c r="D36" s="139"/>
      <c r="E36" s="178"/>
      <c r="F36" s="106"/>
      <c r="G36" s="66" t="s">
        <v>3993</v>
      </c>
      <c r="H36" s="172">
        <v>44</v>
      </c>
      <c r="I36" s="164" t="s">
        <v>3703</v>
      </c>
      <c r="J36" s="172">
        <v>13.46</v>
      </c>
      <c r="K36" s="154">
        <f t="shared" si="0"/>
        <v>592.24</v>
      </c>
      <c r="L36" s="146"/>
      <c r="M36" s="146"/>
      <c r="N36" s="72"/>
      <c r="O36" s="177" t="str">
        <f ca="1">IF(N36="","", INDIRECT("base!"&amp;ADDRESS(MATCH(N36,base!$C$2:'base'!$C$133,0)+1,4,4)))</f>
        <v/>
      </c>
      <c r="P36" s="66"/>
      <c r="Q36" s="177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4"/>
      <c r="B37" s="176">
        <f>IF(AND(G37&lt;&gt;"",H37&gt;0,I37&lt;&gt;"",J37&lt;&gt;0,K37&lt;&gt;0),COUNT($B$11:B36)+1,"")</f>
        <v>26</v>
      </c>
      <c r="C37" s="72">
        <v>26</v>
      </c>
      <c r="D37" s="139"/>
      <c r="E37" s="178"/>
      <c r="F37" s="106"/>
      <c r="G37" s="66" t="s">
        <v>3994</v>
      </c>
      <c r="H37" s="172">
        <v>40</v>
      </c>
      <c r="I37" s="164" t="s">
        <v>3702</v>
      </c>
      <c r="J37" s="172">
        <v>12.69</v>
      </c>
      <c r="K37" s="154">
        <f t="shared" si="0"/>
        <v>507.6</v>
      </c>
      <c r="L37" s="146"/>
      <c r="M37" s="146"/>
      <c r="N37" s="72"/>
      <c r="O37" s="177" t="str">
        <f ca="1">IF(N37="","", INDIRECT("base!"&amp;ADDRESS(MATCH(N37,base!$C$2:'base'!$C$133,0)+1,4,4)))</f>
        <v/>
      </c>
      <c r="P37" s="66"/>
      <c r="Q37" s="177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4"/>
      <c r="B38" s="176">
        <f>IF(AND(G38&lt;&gt;"",H38&gt;0,I38&lt;&gt;"",J38&lt;&gt;0,K38&lt;&gt;0),COUNT($B$11:B37)+1,"")</f>
        <v>27</v>
      </c>
      <c r="C38" s="72">
        <v>27</v>
      </c>
      <c r="D38" s="139"/>
      <c r="E38" s="178"/>
      <c r="F38" s="106"/>
      <c r="G38" s="66" t="s">
        <v>3995</v>
      </c>
      <c r="H38" s="172">
        <v>40</v>
      </c>
      <c r="I38" s="164" t="s">
        <v>3702</v>
      </c>
      <c r="J38" s="172">
        <v>10.83</v>
      </c>
      <c r="K38" s="154">
        <f t="shared" si="0"/>
        <v>433.2</v>
      </c>
      <c r="L38" s="146"/>
      <c r="M38" s="146"/>
      <c r="N38" s="72"/>
      <c r="O38" s="177" t="str">
        <f ca="1">IF(N38="","", INDIRECT("base!"&amp;ADDRESS(MATCH(N38,base!$C$2:'base'!$C$133,0)+1,4,4)))</f>
        <v/>
      </c>
      <c r="P38" s="66"/>
      <c r="Q38" s="177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4"/>
      <c r="B39" s="176">
        <f>IF(AND(G39&lt;&gt;"",H39&gt;0,I39&lt;&gt;"",J39&lt;&gt;0,K39&lt;&gt;0),COUNT($B$11:B38)+1,"")</f>
        <v>28</v>
      </c>
      <c r="C39" s="72">
        <v>28</v>
      </c>
      <c r="D39" s="139"/>
      <c r="E39" s="178"/>
      <c r="F39" s="106"/>
      <c r="G39" s="66" t="s">
        <v>3996</v>
      </c>
      <c r="H39" s="172">
        <v>50</v>
      </c>
      <c r="I39" s="164" t="s">
        <v>3702</v>
      </c>
      <c r="J39" s="172">
        <v>3.07</v>
      </c>
      <c r="K39" s="154">
        <f t="shared" si="0"/>
        <v>153.5</v>
      </c>
      <c r="L39" s="146"/>
      <c r="M39" s="146"/>
      <c r="N39" s="72"/>
      <c r="O39" s="177" t="str">
        <f ca="1">IF(N39="","", INDIRECT("base!"&amp;ADDRESS(MATCH(N39,base!$C$2:'base'!$C$133,0)+1,4,4)))</f>
        <v/>
      </c>
      <c r="P39" s="66"/>
      <c r="Q39" s="177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4"/>
      <c r="B40" s="176">
        <f>IF(AND(G40&lt;&gt;"",H40&gt;0,I40&lt;&gt;"",J40&lt;&gt;0,K40&lt;&gt;0),COUNT($B$11:B39)+1,"")</f>
        <v>29</v>
      </c>
      <c r="C40" s="72">
        <v>29</v>
      </c>
      <c r="D40" s="139"/>
      <c r="E40" s="178"/>
      <c r="F40" s="106"/>
      <c r="G40" s="66" t="s">
        <v>4015</v>
      </c>
      <c r="H40" s="172">
        <v>40</v>
      </c>
      <c r="I40" s="164" t="s">
        <v>3702</v>
      </c>
      <c r="J40" s="172">
        <v>5.15</v>
      </c>
      <c r="K40" s="154">
        <f t="shared" si="0"/>
        <v>206</v>
      </c>
      <c r="L40" s="146"/>
      <c r="M40" s="146"/>
      <c r="N40" s="72"/>
      <c r="O40" s="177" t="str">
        <f ca="1">IF(N40="","", INDIRECT("base!"&amp;ADDRESS(MATCH(N40,base!$C$2:'base'!$C$133,0)+1,4,4)))</f>
        <v/>
      </c>
      <c r="P40" s="66"/>
      <c r="Q40" s="177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4"/>
      <c r="B41" s="176">
        <f>IF(AND(G41&lt;&gt;"",H41&gt;0,I41&lt;&gt;"",J41&lt;&gt;0,K41&lt;&gt;0),COUNT($B$11:B40)+1,"")</f>
        <v>30</v>
      </c>
      <c r="C41" s="72">
        <v>30</v>
      </c>
      <c r="D41" s="139"/>
      <c r="E41" s="178"/>
      <c r="F41" s="106"/>
      <c r="G41" s="66" t="s">
        <v>4016</v>
      </c>
      <c r="H41" s="172">
        <v>60</v>
      </c>
      <c r="I41" s="164" t="s">
        <v>3702</v>
      </c>
      <c r="J41" s="172">
        <v>10.71</v>
      </c>
      <c r="K41" s="154">
        <f t="shared" si="0"/>
        <v>642.6</v>
      </c>
      <c r="L41" s="146"/>
      <c r="M41" s="146"/>
      <c r="N41" s="72"/>
      <c r="O41" s="177" t="str">
        <f ca="1">IF(N41="","", INDIRECT("base!"&amp;ADDRESS(MATCH(N41,base!$C$2:'base'!$C$133,0)+1,4,4)))</f>
        <v/>
      </c>
      <c r="P41" s="66"/>
      <c r="Q41" s="177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4"/>
      <c r="B42" s="176">
        <f>IF(AND(G42&lt;&gt;"",H42&gt;0,I42&lt;&gt;"",J42&lt;&gt;0,K42&lt;&gt;0),COUNT($B$11:B41)+1,"")</f>
        <v>31</v>
      </c>
      <c r="C42" s="72">
        <v>31</v>
      </c>
      <c r="D42" s="139"/>
      <c r="E42" s="178"/>
      <c r="F42" s="106"/>
      <c r="G42" s="66" t="s">
        <v>3997</v>
      </c>
      <c r="H42" s="172">
        <v>20</v>
      </c>
      <c r="I42" s="164" t="s">
        <v>3702</v>
      </c>
      <c r="J42" s="172">
        <v>31.75</v>
      </c>
      <c r="K42" s="154">
        <f t="shared" si="0"/>
        <v>635</v>
      </c>
      <c r="L42" s="146"/>
      <c r="M42" s="146"/>
      <c r="N42" s="72"/>
      <c r="O42" s="177" t="str">
        <f ca="1">IF(N42="","", INDIRECT("base!"&amp;ADDRESS(MATCH(N42,base!$C$2:'base'!$C$133,0)+1,4,4)))</f>
        <v/>
      </c>
      <c r="P42" s="66"/>
      <c r="Q42" s="177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4"/>
      <c r="B43" s="176">
        <f>IF(AND(G43&lt;&gt;"",H43&gt;0,I43&lt;&gt;"",J43&lt;&gt;0,K43&lt;&gt;0),COUNT($B$11:B42)+1,"")</f>
        <v>32</v>
      </c>
      <c r="C43" s="72">
        <v>32</v>
      </c>
      <c r="D43" s="139"/>
      <c r="E43" s="178"/>
      <c r="F43" s="106"/>
      <c r="G43" s="66" t="s">
        <v>3998</v>
      </c>
      <c r="H43" s="172">
        <v>2300</v>
      </c>
      <c r="I43" s="164" t="s">
        <v>3702</v>
      </c>
      <c r="J43" s="172">
        <v>6.83</v>
      </c>
      <c r="K43" s="154">
        <f t="shared" si="0"/>
        <v>15709</v>
      </c>
      <c r="L43" s="146"/>
      <c r="M43" s="146"/>
      <c r="N43" s="72"/>
      <c r="O43" s="177" t="str">
        <f ca="1">IF(N43="","", INDIRECT("base!"&amp;ADDRESS(MATCH(N43,base!$C$2:'base'!$C$133,0)+1,4,4)))</f>
        <v/>
      </c>
      <c r="P43" s="66"/>
      <c r="Q43" s="177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4"/>
      <c r="B44" s="176">
        <f>IF(AND(G44&lt;&gt;"",H44&gt;0,I44&lt;&gt;"",J44&lt;&gt;0,K44&lt;&gt;0),COUNT($B$11:B43)+1,"")</f>
        <v>33</v>
      </c>
      <c r="C44" s="72">
        <v>33</v>
      </c>
      <c r="D44" s="139"/>
      <c r="E44" s="178"/>
      <c r="F44" s="106"/>
      <c r="G44" s="66" t="s">
        <v>3999</v>
      </c>
      <c r="H44" s="172">
        <v>5400</v>
      </c>
      <c r="I44" s="164" t="s">
        <v>3702</v>
      </c>
      <c r="J44" s="172">
        <v>4.74</v>
      </c>
      <c r="K44" s="154">
        <f t="shared" si="0"/>
        <v>25596</v>
      </c>
      <c r="L44" s="146"/>
      <c r="M44" s="146"/>
      <c r="N44" s="72"/>
      <c r="O44" s="177" t="str">
        <f ca="1">IF(N44="","", INDIRECT("base!"&amp;ADDRESS(MATCH(N44,base!$C$2:'base'!$C$133,0)+1,4,4)))</f>
        <v/>
      </c>
      <c r="P44" s="66"/>
      <c r="Q44" s="177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4"/>
      <c r="B45" s="176">
        <f>IF(AND(G45&lt;&gt;"",H45&gt;0,I45&lt;&gt;"",J45&lt;&gt;0,K45&lt;&gt;0),COUNT($B$11:B44)+1,"")</f>
        <v>34</v>
      </c>
      <c r="C45" s="72">
        <v>34</v>
      </c>
      <c r="D45" s="139"/>
      <c r="E45" s="178"/>
      <c r="F45" s="106"/>
      <c r="G45" s="66" t="s">
        <v>4001</v>
      </c>
      <c r="H45" s="172">
        <v>220</v>
      </c>
      <c r="I45" s="164" t="s">
        <v>3702</v>
      </c>
      <c r="J45" s="172">
        <v>8.8000000000000007</v>
      </c>
      <c r="K45" s="154">
        <f t="shared" si="0"/>
        <v>1936</v>
      </c>
      <c r="L45" s="146"/>
      <c r="M45" s="146"/>
      <c r="N45" s="72"/>
      <c r="O45" s="177" t="str">
        <f ca="1">IF(N45="","", INDIRECT("base!"&amp;ADDRESS(MATCH(N45,base!$C$2:'base'!$C$133,0)+1,4,4)))</f>
        <v/>
      </c>
      <c r="P45" s="66"/>
      <c r="Q45" s="177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4"/>
      <c r="B46" s="176">
        <f>IF(AND(G46&lt;&gt;"",H46&gt;0,I46&lt;&gt;"",J46&lt;&gt;0,K46&lt;&gt;0),COUNT($B$11:B45)+1,"")</f>
        <v>35</v>
      </c>
      <c r="C46" s="72">
        <v>35</v>
      </c>
      <c r="D46" s="139"/>
      <c r="E46" s="178"/>
      <c r="F46" s="106"/>
      <c r="G46" s="66" t="s">
        <v>4000</v>
      </c>
      <c r="H46" s="172">
        <v>130</v>
      </c>
      <c r="I46" s="164" t="s">
        <v>3704</v>
      </c>
      <c r="J46" s="172">
        <v>20.32</v>
      </c>
      <c r="K46" s="154">
        <f t="shared" si="0"/>
        <v>2641.6</v>
      </c>
      <c r="L46" s="146"/>
      <c r="M46" s="146"/>
      <c r="N46" s="72"/>
      <c r="O46" s="177" t="str">
        <f ca="1">IF(N46="","", INDIRECT("base!"&amp;ADDRESS(MATCH(N46,base!$C$2:'base'!$C$133,0)+1,4,4)))</f>
        <v/>
      </c>
      <c r="P46" s="66"/>
      <c r="Q46" s="177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4"/>
      <c r="B47" s="176">
        <f>IF(AND(G47&lt;&gt;"",H47&gt;0,I47&lt;&gt;"",J47&lt;&gt;0,K47&lt;&gt;0),COUNT($B$11:B46)+1,"")</f>
        <v>36</v>
      </c>
      <c r="C47" s="72">
        <v>36</v>
      </c>
      <c r="D47" s="139"/>
      <c r="E47" s="178"/>
      <c r="F47" s="106"/>
      <c r="G47" s="66" t="s">
        <v>4002</v>
      </c>
      <c r="H47" s="172">
        <v>60</v>
      </c>
      <c r="I47" s="164" t="s">
        <v>3704</v>
      </c>
      <c r="J47" s="172">
        <v>13.23</v>
      </c>
      <c r="K47" s="154">
        <f t="shared" si="0"/>
        <v>793.8</v>
      </c>
      <c r="L47" s="146"/>
      <c r="M47" s="146"/>
      <c r="N47" s="72"/>
      <c r="O47" s="177" t="str">
        <f ca="1">IF(N47="","", INDIRECT("base!"&amp;ADDRESS(MATCH(N47,base!$C$2:'base'!$C$133,0)+1,4,4)))</f>
        <v/>
      </c>
      <c r="P47" s="66"/>
      <c r="Q47" s="177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4"/>
      <c r="B48" s="176">
        <f>IF(AND(G48&lt;&gt;"",H48&gt;0,I48&lt;&gt;"",J48&lt;&gt;0,K48&lt;&gt;0),COUNT($B$11:B47)+1,"")</f>
        <v>37</v>
      </c>
      <c r="C48" s="72">
        <v>37</v>
      </c>
      <c r="D48" s="139"/>
      <c r="E48" s="178"/>
      <c r="F48" s="106"/>
      <c r="G48" s="66" t="s">
        <v>4003</v>
      </c>
      <c r="H48" s="172">
        <v>60</v>
      </c>
      <c r="I48" s="164" t="s">
        <v>3704</v>
      </c>
      <c r="J48" s="172">
        <v>17.03</v>
      </c>
      <c r="K48" s="154">
        <f t="shared" si="0"/>
        <v>1021.8</v>
      </c>
      <c r="L48" s="146"/>
      <c r="M48" s="146"/>
      <c r="N48" s="72"/>
      <c r="O48" s="177" t="str">
        <f ca="1">IF(N48="","", INDIRECT("base!"&amp;ADDRESS(MATCH(N48,base!$C$2:'base'!$C$133,0)+1,4,4)))</f>
        <v/>
      </c>
      <c r="P48" s="66"/>
      <c r="Q48" s="177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4"/>
      <c r="B49" s="176">
        <f>IF(AND(G49&lt;&gt;"",H49&gt;0,I49&lt;&gt;"",J49&lt;&gt;0,K49&lt;&gt;0),COUNT($B$11:B48)+1,"")</f>
        <v>38</v>
      </c>
      <c r="C49" s="72">
        <v>38</v>
      </c>
      <c r="D49" s="139"/>
      <c r="E49" s="178"/>
      <c r="F49" s="106"/>
      <c r="G49" s="66" t="s">
        <v>4004</v>
      </c>
      <c r="H49" s="172">
        <v>80</v>
      </c>
      <c r="I49" s="164" t="s">
        <v>3702</v>
      </c>
      <c r="J49" s="172">
        <v>13</v>
      </c>
      <c r="K49" s="154">
        <f t="shared" si="0"/>
        <v>1040</v>
      </c>
      <c r="L49" s="146"/>
      <c r="M49" s="146"/>
      <c r="N49" s="72"/>
      <c r="O49" s="177" t="str">
        <f ca="1">IF(N49="","", INDIRECT("base!"&amp;ADDRESS(MATCH(N49,base!$C$2:'base'!$C$133,0)+1,4,4)))</f>
        <v/>
      </c>
      <c r="P49" s="66"/>
      <c r="Q49" s="177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4"/>
      <c r="B50" s="176">
        <f>IF(AND(G50&lt;&gt;"",H50&gt;0,I50&lt;&gt;"",J50&lt;&gt;0,K50&lt;&gt;0),COUNT($B$11:B49)+1,"")</f>
        <v>39</v>
      </c>
      <c r="C50" s="72">
        <v>39</v>
      </c>
      <c r="D50" s="139"/>
      <c r="E50" s="178"/>
      <c r="F50" s="106"/>
      <c r="G50" s="66" t="s">
        <v>4005</v>
      </c>
      <c r="H50" s="172">
        <v>29</v>
      </c>
      <c r="I50" s="164" t="s">
        <v>3702</v>
      </c>
      <c r="J50" s="172">
        <v>11</v>
      </c>
      <c r="K50" s="154">
        <f t="shared" si="0"/>
        <v>319</v>
      </c>
      <c r="L50" s="146"/>
      <c r="M50" s="146"/>
      <c r="N50" s="72"/>
      <c r="O50" s="177" t="str">
        <f ca="1">IF(N50="","", INDIRECT("base!"&amp;ADDRESS(MATCH(N50,base!$C$2:'base'!$C$133,0)+1,4,4)))</f>
        <v/>
      </c>
      <c r="P50" s="66"/>
      <c r="Q50" s="177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4"/>
      <c r="B51" s="176">
        <f>IF(AND(G51&lt;&gt;"",H51&gt;0,I51&lt;&gt;"",J51&lt;&gt;0,K51&lt;&gt;0),COUNT($B$11:B50)+1,"")</f>
        <v>40</v>
      </c>
      <c r="C51" s="72">
        <v>40</v>
      </c>
      <c r="D51" s="139"/>
      <c r="E51" s="178"/>
      <c r="F51" s="106"/>
      <c r="G51" s="66" t="s">
        <v>4006</v>
      </c>
      <c r="H51" s="172">
        <v>60</v>
      </c>
      <c r="I51" s="164" t="s">
        <v>3702</v>
      </c>
      <c r="J51" s="172">
        <v>44</v>
      </c>
      <c r="K51" s="154">
        <f t="shared" si="0"/>
        <v>2640</v>
      </c>
      <c r="L51" s="146"/>
      <c r="M51" s="146"/>
      <c r="N51" s="72"/>
      <c r="O51" s="177" t="str">
        <f ca="1">IF(N51="","", INDIRECT("base!"&amp;ADDRESS(MATCH(N51,base!$C$2:'base'!$C$133,0)+1,4,4)))</f>
        <v/>
      </c>
      <c r="P51" s="66"/>
      <c r="Q51" s="177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4"/>
      <c r="B52" s="176">
        <f>IF(AND(G52&lt;&gt;"",H52&gt;0,I52&lt;&gt;"",J52&lt;&gt;0,K52&lt;&gt;0),COUNT($B$11:B51)+1,"")</f>
        <v>41</v>
      </c>
      <c r="C52" s="72">
        <v>41</v>
      </c>
      <c r="D52" s="139"/>
      <c r="E52" s="178"/>
      <c r="F52" s="106"/>
      <c r="G52" s="66" t="s">
        <v>4007</v>
      </c>
      <c r="H52" s="172">
        <v>60</v>
      </c>
      <c r="I52" s="164" t="s">
        <v>3702</v>
      </c>
      <c r="J52" s="172">
        <v>33</v>
      </c>
      <c r="K52" s="154">
        <f t="shared" si="0"/>
        <v>1980</v>
      </c>
      <c r="L52" s="146"/>
      <c r="M52" s="146"/>
      <c r="N52" s="72"/>
      <c r="O52" s="177" t="str">
        <f ca="1">IF(N52="","", INDIRECT("base!"&amp;ADDRESS(MATCH(N52,base!$C$2:'base'!$C$133,0)+1,4,4)))</f>
        <v/>
      </c>
      <c r="P52" s="66"/>
      <c r="Q52" s="177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4"/>
      <c r="B53" s="176">
        <f>IF(AND(G53&lt;&gt;"",H53&gt;0,I53&lt;&gt;"",J53&lt;&gt;0,K53&lt;&gt;0),COUNT($B$11:B52)+1,"")</f>
        <v>42</v>
      </c>
      <c r="C53" s="72">
        <v>42</v>
      </c>
      <c r="D53" s="139"/>
      <c r="E53" s="178"/>
      <c r="F53" s="106"/>
      <c r="G53" s="66" t="s">
        <v>4008</v>
      </c>
      <c r="H53" s="172">
        <v>140</v>
      </c>
      <c r="I53" s="164" t="s">
        <v>3702</v>
      </c>
      <c r="J53" s="172">
        <v>107.28</v>
      </c>
      <c r="K53" s="154">
        <f t="shared" si="0"/>
        <v>15019.2</v>
      </c>
      <c r="L53" s="146"/>
      <c r="M53" s="146"/>
      <c r="N53" s="72"/>
      <c r="O53" s="177" t="str">
        <f ca="1">IF(N53="","", INDIRECT("base!"&amp;ADDRESS(MATCH(N53,base!$C$2:'base'!$C$133,0)+1,4,4)))</f>
        <v/>
      </c>
      <c r="P53" s="66"/>
      <c r="Q53" s="177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4"/>
      <c r="B54" s="176">
        <f>IF(AND(G54&lt;&gt;"",H54&gt;0,I54&lt;&gt;"",J54&lt;&gt;0,K54&lt;&gt;0),COUNT($B$11:B53)+1,"")</f>
        <v>43</v>
      </c>
      <c r="C54" s="72">
        <v>43</v>
      </c>
      <c r="D54" s="139"/>
      <c r="E54" s="178"/>
      <c r="F54" s="106"/>
      <c r="G54" s="66" t="s">
        <v>4009</v>
      </c>
      <c r="H54" s="172">
        <v>40</v>
      </c>
      <c r="I54" s="164" t="s">
        <v>3702</v>
      </c>
      <c r="J54" s="172">
        <v>202.73</v>
      </c>
      <c r="K54" s="154">
        <f t="shared" si="0"/>
        <v>8109.2</v>
      </c>
      <c r="L54" s="146"/>
      <c r="M54" s="146"/>
      <c r="N54" s="72"/>
      <c r="O54" s="177" t="str">
        <f ca="1">IF(N54="","", INDIRECT("base!"&amp;ADDRESS(MATCH(N54,base!$C$2:'base'!$C$133,0)+1,4,4)))</f>
        <v/>
      </c>
      <c r="P54" s="66"/>
      <c r="Q54" s="177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4"/>
      <c r="B55" s="176">
        <f>IF(AND(G55&lt;&gt;"",H55&gt;0,I55&lt;&gt;"",J55&lt;&gt;0,K55&lt;&gt;0),COUNT($B$11:B54)+1,"")</f>
        <v>44</v>
      </c>
      <c r="C55" s="72">
        <v>44</v>
      </c>
      <c r="D55" s="139"/>
      <c r="E55" s="178"/>
      <c r="F55" s="106"/>
      <c r="G55" s="66" t="s">
        <v>4010</v>
      </c>
      <c r="H55" s="172">
        <v>60</v>
      </c>
      <c r="I55" s="164" t="s">
        <v>3702</v>
      </c>
      <c r="J55" s="172">
        <v>35.71</v>
      </c>
      <c r="K55" s="154">
        <f t="shared" si="0"/>
        <v>2142.6</v>
      </c>
      <c r="L55" s="146"/>
      <c r="M55" s="146"/>
      <c r="N55" s="72"/>
      <c r="O55" s="177" t="str">
        <f ca="1">IF(N55="","", INDIRECT("base!"&amp;ADDRESS(MATCH(N55,base!$C$2:'base'!$C$133,0)+1,4,4)))</f>
        <v/>
      </c>
      <c r="P55" s="66"/>
      <c r="Q55" s="177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4"/>
      <c r="B56" s="176">
        <f>IF(AND(G56&lt;&gt;"",H56&gt;0,I56&lt;&gt;"",J56&lt;&gt;0,K56&lt;&gt;0),COUNT($B$11:B55)+1,"")</f>
        <v>45</v>
      </c>
      <c r="C56" s="72">
        <v>45</v>
      </c>
      <c r="D56" s="139"/>
      <c r="E56" s="178"/>
      <c r="F56" s="106"/>
      <c r="G56" s="66" t="s">
        <v>4011</v>
      </c>
      <c r="H56" s="172">
        <v>124</v>
      </c>
      <c r="I56" s="164" t="s">
        <v>3702</v>
      </c>
      <c r="J56" s="172">
        <v>5.32</v>
      </c>
      <c r="K56" s="154">
        <f t="shared" si="0"/>
        <v>659.68</v>
      </c>
      <c r="L56" s="146"/>
      <c r="M56" s="146"/>
      <c r="N56" s="72"/>
      <c r="O56" s="177" t="str">
        <f ca="1">IF(N56="","", INDIRECT("base!"&amp;ADDRESS(MATCH(N56,base!$C$2:'base'!$C$133,0)+1,4,4)))</f>
        <v/>
      </c>
      <c r="P56" s="66"/>
      <c r="Q56" s="177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4"/>
      <c r="B57" s="176">
        <f>IF(AND(G57&lt;&gt;"",H57&gt;0,I57&lt;&gt;"",J57&lt;&gt;0,K57&lt;&gt;0),COUNT($B$11:B56)+1,"")</f>
        <v>46</v>
      </c>
      <c r="C57" s="72">
        <v>46</v>
      </c>
      <c r="D57" s="139"/>
      <c r="E57" s="178"/>
      <c r="F57" s="106"/>
      <c r="G57" s="66" t="s">
        <v>4012</v>
      </c>
      <c r="H57" s="172">
        <v>66</v>
      </c>
      <c r="I57" s="164" t="s">
        <v>3907</v>
      </c>
      <c r="J57" s="172">
        <v>14.05</v>
      </c>
      <c r="K57" s="154">
        <f t="shared" si="0"/>
        <v>927.3</v>
      </c>
      <c r="L57" s="146"/>
      <c r="M57" s="146"/>
      <c r="N57" s="72"/>
      <c r="O57" s="177" t="str">
        <f ca="1">IF(N57="","", INDIRECT("base!"&amp;ADDRESS(MATCH(N57,base!$C$2:'base'!$C$133,0)+1,4,4)))</f>
        <v/>
      </c>
      <c r="P57" s="66"/>
      <c r="Q57" s="177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4"/>
      <c r="B58" s="176">
        <f>IF(AND(G58&lt;&gt;"",H58&gt;0,I58&lt;&gt;"",J58&lt;&gt;0,K58&lt;&gt;0),COUNT($B$11:B57)+1,"")</f>
        <v>47</v>
      </c>
      <c r="C58" s="72">
        <v>47</v>
      </c>
      <c r="D58" s="139"/>
      <c r="E58" s="178"/>
      <c r="F58" s="106"/>
      <c r="G58" s="66" t="s">
        <v>4017</v>
      </c>
      <c r="H58" s="172">
        <v>40</v>
      </c>
      <c r="I58" s="164" t="s">
        <v>3703</v>
      </c>
      <c r="J58" s="172">
        <v>37.78</v>
      </c>
      <c r="K58" s="154">
        <f t="shared" si="0"/>
        <v>1511.2</v>
      </c>
      <c r="L58" s="146"/>
      <c r="M58" s="146"/>
      <c r="N58" s="72"/>
      <c r="O58" s="177" t="str">
        <f ca="1">IF(N58="","", INDIRECT("base!"&amp;ADDRESS(MATCH(N58,base!$C$2:'base'!$C$133,0)+1,4,4)))</f>
        <v/>
      </c>
      <c r="P58" s="66"/>
      <c r="Q58" s="177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4"/>
      <c r="B59" s="176">
        <f>IF(AND(G59&lt;&gt;"",H59&gt;0,I59&lt;&gt;"",J59&lt;&gt;0,K59&lt;&gt;0),COUNT($B$11:B58)+1,"")</f>
        <v>48</v>
      </c>
      <c r="C59" s="72">
        <v>48</v>
      </c>
      <c r="D59" s="139"/>
      <c r="E59" s="178"/>
      <c r="F59" s="106"/>
      <c r="G59" s="66" t="s">
        <v>4018</v>
      </c>
      <c r="H59" s="172">
        <v>65</v>
      </c>
      <c r="I59" s="164" t="s">
        <v>3703</v>
      </c>
      <c r="J59" s="172">
        <v>27.73</v>
      </c>
      <c r="K59" s="154">
        <f t="shared" si="0"/>
        <v>1802.45</v>
      </c>
      <c r="L59" s="146"/>
      <c r="M59" s="146"/>
      <c r="N59" s="72"/>
      <c r="O59" s="177" t="str">
        <f ca="1">IF(N59="","", INDIRECT("base!"&amp;ADDRESS(MATCH(N59,base!$C$2:'base'!$C$133,0)+1,4,4)))</f>
        <v/>
      </c>
      <c r="P59" s="66"/>
      <c r="Q59" s="177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4"/>
      <c r="B60" s="176">
        <f>IF(AND(G60&lt;&gt;"",H60&gt;0,I60&lt;&gt;"",J60&lt;&gt;0,K60&lt;&gt;0),COUNT($B$11:B59)+1,"")</f>
        <v>49</v>
      </c>
      <c r="C60" s="72">
        <v>49</v>
      </c>
      <c r="D60" s="139"/>
      <c r="E60" s="178"/>
      <c r="F60" s="106"/>
      <c r="G60" s="66" t="s">
        <v>4019</v>
      </c>
      <c r="H60" s="172">
        <v>30</v>
      </c>
      <c r="I60" s="164" t="s">
        <v>3703</v>
      </c>
      <c r="J60" s="172">
        <v>60.5</v>
      </c>
      <c r="K60" s="154">
        <f t="shared" si="0"/>
        <v>1815</v>
      </c>
      <c r="L60" s="146"/>
      <c r="M60" s="146"/>
      <c r="N60" s="72"/>
      <c r="O60" s="177" t="str">
        <f ca="1">IF(N60="","", INDIRECT("base!"&amp;ADDRESS(MATCH(N60,base!$C$2:'base'!$C$133,0)+1,4,4)))</f>
        <v/>
      </c>
      <c r="P60" s="66"/>
      <c r="Q60" s="177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4"/>
      <c r="B61" s="176">
        <f>IF(AND(G61&lt;&gt;"",H61&gt;0,I61&lt;&gt;"",J61&lt;&gt;0,K61&lt;&gt;0),COUNT($B$11:B60)+1,"")</f>
        <v>50</v>
      </c>
      <c r="C61" s="72">
        <v>50</v>
      </c>
      <c r="D61" s="139"/>
      <c r="E61" s="178"/>
      <c r="F61" s="106"/>
      <c r="G61" s="66" t="s">
        <v>4020</v>
      </c>
      <c r="H61" s="172">
        <v>6</v>
      </c>
      <c r="I61" s="164" t="s">
        <v>3704</v>
      </c>
      <c r="J61" s="172">
        <v>80.3</v>
      </c>
      <c r="K61" s="154">
        <f t="shared" si="0"/>
        <v>481.8</v>
      </c>
      <c r="L61" s="146"/>
      <c r="M61" s="146"/>
      <c r="N61" s="72"/>
      <c r="O61" s="177" t="str">
        <f ca="1">IF(N61="","", INDIRECT("base!"&amp;ADDRESS(MATCH(N61,base!$C$2:'base'!$C$133,0)+1,4,4)))</f>
        <v/>
      </c>
      <c r="P61" s="66"/>
      <c r="Q61" s="177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4"/>
      <c r="B62" s="176">
        <f>IF(AND(G62&lt;&gt;"",H62&gt;0,I62&lt;&gt;"",J62&lt;&gt;0,K62&lt;&gt;0),COUNT($B$11:B61)+1,"")</f>
        <v>51</v>
      </c>
      <c r="C62" s="72">
        <v>51</v>
      </c>
      <c r="D62" s="139"/>
      <c r="E62" s="178"/>
      <c r="F62" s="106"/>
      <c r="G62" s="66" t="s">
        <v>4021</v>
      </c>
      <c r="H62" s="172">
        <v>14</v>
      </c>
      <c r="I62" s="164" t="s">
        <v>3704</v>
      </c>
      <c r="J62" s="172">
        <v>61.68</v>
      </c>
      <c r="K62" s="154">
        <f t="shared" si="0"/>
        <v>863.52</v>
      </c>
      <c r="L62" s="146"/>
      <c r="M62" s="146"/>
      <c r="N62" s="72"/>
      <c r="O62" s="177" t="str">
        <f ca="1">IF(N62="","", INDIRECT("base!"&amp;ADDRESS(MATCH(N62,base!$C$2:'base'!$C$133,0)+1,4,4)))</f>
        <v/>
      </c>
      <c r="P62" s="66"/>
      <c r="Q62" s="177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4"/>
      <c r="B63" s="176">
        <f>IF(AND(G63&lt;&gt;"",H63&gt;0,I63&lt;&gt;"",J63&lt;&gt;0,K63&lt;&gt;0),COUNT($B$11:B62)+1,"")</f>
        <v>52</v>
      </c>
      <c r="C63" s="72">
        <v>52</v>
      </c>
      <c r="D63" s="139"/>
      <c r="E63" s="178"/>
      <c r="F63" s="106"/>
      <c r="G63" s="66" t="s">
        <v>4022</v>
      </c>
      <c r="H63" s="172">
        <v>20</v>
      </c>
      <c r="I63" s="164" t="s">
        <v>3704</v>
      </c>
      <c r="J63" s="172">
        <v>63.91</v>
      </c>
      <c r="K63" s="154">
        <f t="shared" si="0"/>
        <v>1278.2</v>
      </c>
      <c r="L63" s="146"/>
      <c r="M63" s="146"/>
      <c r="N63" s="72"/>
      <c r="O63" s="177" t="str">
        <f ca="1">IF(N63="","", INDIRECT("base!"&amp;ADDRESS(MATCH(N63,base!$C$2:'base'!$C$133,0)+1,4,4)))</f>
        <v/>
      </c>
      <c r="P63" s="66"/>
      <c r="Q63" s="177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4"/>
      <c r="B64" s="176">
        <f>IF(AND(G64&lt;&gt;"",H64&gt;0,I64&lt;&gt;"",J64&lt;&gt;0,K64&lt;&gt;0),COUNT($B$11:B63)+1,"")</f>
        <v>53</v>
      </c>
      <c r="C64" s="72">
        <v>53</v>
      </c>
      <c r="D64" s="139"/>
      <c r="E64" s="178"/>
      <c r="F64" s="106"/>
      <c r="G64" s="66" t="s">
        <v>4023</v>
      </c>
      <c r="H64" s="172">
        <v>12</v>
      </c>
      <c r="I64" s="164" t="s">
        <v>3703</v>
      </c>
      <c r="J64" s="172">
        <v>14.97</v>
      </c>
      <c r="K64" s="154">
        <f t="shared" si="0"/>
        <v>179.64</v>
      </c>
      <c r="L64" s="146"/>
      <c r="M64" s="146"/>
      <c r="N64" s="72"/>
      <c r="O64" s="177" t="str">
        <f ca="1">IF(N64="","", INDIRECT("base!"&amp;ADDRESS(MATCH(N64,base!$C$2:'base'!$C$133,0)+1,4,4)))</f>
        <v/>
      </c>
      <c r="P64" s="66"/>
      <c r="Q64" s="177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4"/>
      <c r="B65" s="176">
        <f>IF(AND(G65&lt;&gt;"",H65&gt;0,I65&lt;&gt;"",J65&lt;&gt;0,K65&lt;&gt;0),COUNT($B$11:B64)+1,"")</f>
        <v>54</v>
      </c>
      <c r="C65" s="72">
        <v>54</v>
      </c>
      <c r="D65" s="139"/>
      <c r="E65" s="178"/>
      <c r="F65" s="106"/>
      <c r="G65" s="66" t="s">
        <v>4024</v>
      </c>
      <c r="H65" s="172">
        <v>26</v>
      </c>
      <c r="I65" s="164" t="s">
        <v>3703</v>
      </c>
      <c r="J65" s="172">
        <v>14.65</v>
      </c>
      <c r="K65" s="154">
        <f t="shared" si="0"/>
        <v>380.9</v>
      </c>
      <c r="L65" s="146"/>
      <c r="M65" s="146"/>
      <c r="N65" s="72"/>
      <c r="O65" s="177" t="str">
        <f ca="1">IF(N65="","", INDIRECT("base!"&amp;ADDRESS(MATCH(N65,base!$C$2:'base'!$C$133,0)+1,4,4)))</f>
        <v/>
      </c>
      <c r="P65" s="66"/>
      <c r="Q65" s="177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4"/>
      <c r="B66" s="176">
        <f>IF(AND(G66&lt;&gt;"",H66&gt;0,I66&lt;&gt;"",J66&lt;&gt;0,K66&lt;&gt;0),COUNT($B$11:B65)+1,"")</f>
        <v>55</v>
      </c>
      <c r="C66" s="72">
        <v>55</v>
      </c>
      <c r="D66" s="139"/>
      <c r="E66" s="178"/>
      <c r="F66" s="106"/>
      <c r="G66" s="66" t="s">
        <v>4025</v>
      </c>
      <c r="H66" s="172">
        <v>14</v>
      </c>
      <c r="I66" s="164" t="s">
        <v>3703</v>
      </c>
      <c r="J66" s="172">
        <v>17.72</v>
      </c>
      <c r="K66" s="154">
        <f t="shared" si="0"/>
        <v>248.08</v>
      </c>
      <c r="L66" s="146"/>
      <c r="M66" s="146"/>
      <c r="N66" s="72"/>
      <c r="O66" s="177" t="str">
        <f ca="1">IF(N66="","", INDIRECT("base!"&amp;ADDRESS(MATCH(N66,base!$C$2:'base'!$C$133,0)+1,4,4)))</f>
        <v/>
      </c>
      <c r="P66" s="66"/>
      <c r="Q66" s="177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4"/>
      <c r="B67" s="176">
        <f>IF(AND(G67&lt;&gt;"",H67&gt;0,I67&lt;&gt;"",J67&lt;&gt;0,K67&lt;&gt;0),COUNT($B$11:B66)+1,"")</f>
        <v>56</v>
      </c>
      <c r="C67" s="72">
        <v>56</v>
      </c>
      <c r="D67" s="139"/>
      <c r="E67" s="178"/>
      <c r="F67" s="106"/>
      <c r="G67" s="66" t="s">
        <v>4026</v>
      </c>
      <c r="H67" s="172">
        <v>40</v>
      </c>
      <c r="I67" s="164" t="s">
        <v>3702</v>
      </c>
      <c r="J67" s="172">
        <v>0.45</v>
      </c>
      <c r="K67" s="154">
        <f t="shared" si="0"/>
        <v>18</v>
      </c>
      <c r="L67" s="146"/>
      <c r="M67" s="146"/>
      <c r="N67" s="72"/>
      <c r="O67" s="177" t="str">
        <f ca="1">IF(N67="","", INDIRECT("base!"&amp;ADDRESS(MATCH(N67,base!$C$2:'base'!$C$133,0)+1,4,4)))</f>
        <v/>
      </c>
      <c r="P67" s="66"/>
      <c r="Q67" s="177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4"/>
      <c r="B68" s="176">
        <f>IF(AND(G68&lt;&gt;"",H68&gt;0,I68&lt;&gt;"",J68&lt;&gt;0,K68&lt;&gt;0),COUNT($B$11:B67)+1,"")</f>
        <v>57</v>
      </c>
      <c r="C68" s="72">
        <v>57</v>
      </c>
      <c r="D68" s="139"/>
      <c r="E68" s="178"/>
      <c r="F68" s="106"/>
      <c r="G68" s="66" t="s">
        <v>4027</v>
      </c>
      <c r="H68" s="172">
        <v>40</v>
      </c>
      <c r="I68" s="164" t="s">
        <v>3702</v>
      </c>
      <c r="J68" s="172">
        <v>0.51</v>
      </c>
      <c r="K68" s="154">
        <f t="shared" si="0"/>
        <v>20.399999999999999</v>
      </c>
      <c r="L68" s="146"/>
      <c r="M68" s="146"/>
      <c r="N68" s="72"/>
      <c r="O68" s="177" t="str">
        <f ca="1">IF(N68="","", INDIRECT("base!"&amp;ADDRESS(MATCH(N68,base!$C$2:'base'!$C$133,0)+1,4,4)))</f>
        <v/>
      </c>
      <c r="P68" s="66"/>
      <c r="Q68" s="177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4"/>
      <c r="B69" s="176">
        <f>IF(AND(G69&lt;&gt;"",H69&gt;0,I69&lt;&gt;"",J69&lt;&gt;0,K69&lt;&gt;0),COUNT($B$11:B68)+1,"")</f>
        <v>58</v>
      </c>
      <c r="C69" s="72">
        <v>58</v>
      </c>
      <c r="D69" s="139"/>
      <c r="E69" s="178"/>
      <c r="F69" s="106"/>
      <c r="G69" s="66" t="s">
        <v>4028</v>
      </c>
      <c r="H69" s="172">
        <v>90</v>
      </c>
      <c r="I69" s="164" t="s">
        <v>3702</v>
      </c>
      <c r="J69" s="172">
        <v>0.9</v>
      </c>
      <c r="K69" s="154">
        <f t="shared" si="0"/>
        <v>81</v>
      </c>
      <c r="L69" s="146"/>
      <c r="M69" s="146"/>
      <c r="N69" s="72"/>
      <c r="O69" s="177" t="str">
        <f ca="1">IF(N69="","", INDIRECT("base!"&amp;ADDRESS(MATCH(N69,base!$C$2:'base'!$C$133,0)+1,4,4)))</f>
        <v/>
      </c>
      <c r="P69" s="66"/>
      <c r="Q69" s="177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4"/>
      <c r="B70" s="176">
        <f>IF(AND(G70&lt;&gt;"",H70&gt;0,I70&lt;&gt;"",J70&lt;&gt;0,K70&lt;&gt;0),COUNT($B$11:B69)+1,"")</f>
        <v>59</v>
      </c>
      <c r="C70" s="72">
        <v>59</v>
      </c>
      <c r="D70" s="139"/>
      <c r="E70" s="178"/>
      <c r="F70" s="106"/>
      <c r="G70" s="66" t="s">
        <v>4029</v>
      </c>
      <c r="H70" s="172">
        <v>80</v>
      </c>
      <c r="I70" s="164" t="s">
        <v>3702</v>
      </c>
      <c r="J70" s="172">
        <v>1.31</v>
      </c>
      <c r="K70" s="154">
        <f t="shared" si="0"/>
        <v>104.8</v>
      </c>
      <c r="L70" s="146"/>
      <c r="M70" s="146"/>
      <c r="N70" s="72"/>
      <c r="O70" s="177" t="str">
        <f ca="1">IF(N70="","", INDIRECT("base!"&amp;ADDRESS(MATCH(N70,base!$C$2:'base'!$C$133,0)+1,4,4)))</f>
        <v/>
      </c>
      <c r="P70" s="66"/>
      <c r="Q70" s="177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4"/>
      <c r="B71" s="176">
        <f>IF(AND(G71&lt;&gt;"",H71&gt;0,I71&lt;&gt;"",J71&lt;&gt;0,K71&lt;&gt;0),COUNT($B$11:B70)+1,"")</f>
        <v>60</v>
      </c>
      <c r="C71" s="72">
        <v>60</v>
      </c>
      <c r="D71" s="139"/>
      <c r="E71" s="178"/>
      <c r="F71" s="106"/>
      <c r="G71" s="66" t="s">
        <v>4030</v>
      </c>
      <c r="H71" s="172">
        <v>20</v>
      </c>
      <c r="I71" s="164" t="s">
        <v>3702</v>
      </c>
      <c r="J71" s="172">
        <v>1.86</v>
      </c>
      <c r="K71" s="154">
        <f t="shared" si="0"/>
        <v>37.200000000000003</v>
      </c>
      <c r="L71" s="146"/>
      <c r="M71" s="146"/>
      <c r="N71" s="72"/>
      <c r="O71" s="177" t="str">
        <f ca="1">IF(N71="","", INDIRECT("base!"&amp;ADDRESS(MATCH(N71,base!$C$2:'base'!$C$133,0)+1,4,4)))</f>
        <v/>
      </c>
      <c r="P71" s="66"/>
      <c r="Q71" s="177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4"/>
      <c r="B72" s="176">
        <f>IF(AND(G72&lt;&gt;"",H72&gt;0,I72&lt;&gt;"",J72&lt;&gt;0,K72&lt;&gt;0),COUNT($B$11:B71)+1,"")</f>
        <v>61</v>
      </c>
      <c r="C72" s="72">
        <v>61</v>
      </c>
      <c r="D72" s="139"/>
      <c r="E72" s="178"/>
      <c r="F72" s="106"/>
      <c r="G72" s="66" t="s">
        <v>4031</v>
      </c>
      <c r="H72" s="172">
        <v>40</v>
      </c>
      <c r="I72" s="164" t="s">
        <v>3702</v>
      </c>
      <c r="J72" s="172">
        <v>14.83</v>
      </c>
      <c r="K72" s="154">
        <f t="shared" si="0"/>
        <v>593.20000000000005</v>
      </c>
      <c r="L72" s="146"/>
      <c r="M72" s="146"/>
      <c r="N72" s="72"/>
      <c r="O72" s="177" t="str">
        <f ca="1">IF(N72="","", INDIRECT("base!"&amp;ADDRESS(MATCH(N72,base!$C$2:'base'!$C$133,0)+1,4,4)))</f>
        <v/>
      </c>
      <c r="P72" s="66"/>
      <c r="Q72" s="177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4"/>
      <c r="B73" s="176">
        <f>IF(AND(G73&lt;&gt;"",H73&gt;0,I73&lt;&gt;"",J73&lt;&gt;0,K73&lt;&gt;0),COUNT($B$11:B72)+1,"")</f>
        <v>62</v>
      </c>
      <c r="C73" s="72">
        <v>62</v>
      </c>
      <c r="D73" s="139"/>
      <c r="E73" s="178"/>
      <c r="F73" s="106"/>
      <c r="G73" s="66" t="s">
        <v>4032</v>
      </c>
      <c r="H73" s="172">
        <v>120</v>
      </c>
      <c r="I73" s="164" t="s">
        <v>3702</v>
      </c>
      <c r="J73" s="172">
        <v>8.02</v>
      </c>
      <c r="K73" s="154">
        <f t="shared" si="0"/>
        <v>962.4</v>
      </c>
      <c r="L73" s="146"/>
      <c r="M73" s="146"/>
      <c r="N73" s="72"/>
      <c r="O73" s="177" t="str">
        <f ca="1">IF(N73="","", INDIRECT("base!"&amp;ADDRESS(MATCH(N73,base!$C$2:'base'!$C$133,0)+1,4,4)))</f>
        <v/>
      </c>
      <c r="P73" s="66"/>
      <c r="Q73" s="177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4"/>
      <c r="B74" s="176">
        <f>IF(AND(G74&lt;&gt;"",H74&gt;0,I74&lt;&gt;"",J74&lt;&gt;0,K74&lt;&gt;0),COUNT($B$11:B73)+1,"")</f>
        <v>63</v>
      </c>
      <c r="C74" s="72">
        <v>63</v>
      </c>
      <c r="D74" s="139"/>
      <c r="E74" s="178"/>
      <c r="F74" s="106"/>
      <c r="G74" s="66" t="s">
        <v>4033</v>
      </c>
      <c r="H74" s="172">
        <v>440</v>
      </c>
      <c r="I74" s="164" t="s">
        <v>3702</v>
      </c>
      <c r="J74" s="172">
        <v>5.28</v>
      </c>
      <c r="K74" s="154">
        <f t="shared" si="0"/>
        <v>2323.1999999999998</v>
      </c>
      <c r="L74" s="146"/>
      <c r="M74" s="146"/>
      <c r="N74" s="72"/>
      <c r="O74" s="177" t="str">
        <f ca="1">IF(N74="","", INDIRECT("base!"&amp;ADDRESS(MATCH(N74,base!$C$2:'base'!$C$133,0)+1,4,4)))</f>
        <v/>
      </c>
      <c r="P74" s="66"/>
      <c r="Q74" s="177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4"/>
      <c r="B75" s="176">
        <f>IF(AND(G75&lt;&gt;"",H75&gt;0,I75&lt;&gt;"",J75&lt;&gt;0,K75&lt;&gt;0),COUNT($B$11:B74)+1,"")</f>
        <v>64</v>
      </c>
      <c r="C75" s="72">
        <v>64</v>
      </c>
      <c r="D75" s="139"/>
      <c r="E75" s="178"/>
      <c r="F75" s="106"/>
      <c r="G75" s="66" t="s">
        <v>4034</v>
      </c>
      <c r="H75" s="172">
        <v>40</v>
      </c>
      <c r="I75" s="164" t="s">
        <v>3702</v>
      </c>
      <c r="J75" s="172">
        <v>3</v>
      </c>
      <c r="K75" s="154">
        <f t="shared" si="0"/>
        <v>120</v>
      </c>
      <c r="L75" s="146"/>
      <c r="M75" s="146"/>
      <c r="N75" s="72"/>
      <c r="O75" s="177" t="str">
        <f ca="1">IF(N75="","", INDIRECT("base!"&amp;ADDRESS(MATCH(N75,base!$C$2:'base'!$C$133,0)+1,4,4)))</f>
        <v/>
      </c>
      <c r="P75" s="66"/>
      <c r="Q75" s="177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4"/>
      <c r="B76" s="176">
        <f>IF(AND(G76&lt;&gt;"",H76&gt;0,I76&lt;&gt;"",J76&lt;&gt;0,K76&lt;&gt;0),COUNT($B$11:B75)+1,"")</f>
        <v>65</v>
      </c>
      <c r="C76" s="72">
        <v>65</v>
      </c>
      <c r="D76" s="139"/>
      <c r="E76" s="178"/>
      <c r="F76" s="106"/>
      <c r="G76" s="66" t="s">
        <v>4035</v>
      </c>
      <c r="H76" s="172">
        <v>20</v>
      </c>
      <c r="I76" s="164" t="s">
        <v>3703</v>
      </c>
      <c r="J76" s="172">
        <v>13</v>
      </c>
      <c r="K76" s="154">
        <f t="shared" si="0"/>
        <v>260</v>
      </c>
      <c r="L76" s="146"/>
      <c r="M76" s="146"/>
      <c r="N76" s="72"/>
      <c r="O76" s="177" t="str">
        <f ca="1">IF(N76="","", INDIRECT("base!"&amp;ADDRESS(MATCH(N76,base!$C$2:'base'!$C$133,0)+1,4,4)))</f>
        <v/>
      </c>
      <c r="P76" s="66"/>
      <c r="Q76" s="177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4"/>
      <c r="B77" s="176">
        <f>IF(AND(G77&lt;&gt;"",H77&gt;0,I77&lt;&gt;"",J77&lt;&gt;0,K77&lt;&gt;0),COUNT($B$11:B76)+1,"")</f>
        <v>66</v>
      </c>
      <c r="C77" s="72">
        <v>66</v>
      </c>
      <c r="D77" s="139"/>
      <c r="E77" s="178"/>
      <c r="F77" s="106"/>
      <c r="G77" s="66" t="s">
        <v>4036</v>
      </c>
      <c r="H77" s="172">
        <v>30</v>
      </c>
      <c r="I77" s="164" t="s">
        <v>3703</v>
      </c>
      <c r="J77" s="172">
        <v>7.52</v>
      </c>
      <c r="K77" s="154">
        <f t="shared" si="0"/>
        <v>225.6</v>
      </c>
      <c r="L77" s="146"/>
      <c r="M77" s="146"/>
      <c r="N77" s="72"/>
      <c r="O77" s="177" t="str">
        <f ca="1">IF(N77="","", INDIRECT("base!"&amp;ADDRESS(MATCH(N77,base!$C$2:'base'!$C$133,0)+1,4,4)))</f>
        <v/>
      </c>
      <c r="P77" s="66"/>
      <c r="Q77" s="177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4"/>
      <c r="B78" s="176">
        <f>IF(AND(G78&lt;&gt;"",H78&gt;0,I78&lt;&gt;"",J78&lt;&gt;0,K78&lt;&gt;0),COUNT($B$11:B77)+1,"")</f>
        <v>67</v>
      </c>
      <c r="C78" s="72">
        <v>67</v>
      </c>
      <c r="D78" s="139"/>
      <c r="E78" s="178"/>
      <c r="F78" s="106"/>
      <c r="G78" s="66" t="s">
        <v>4037</v>
      </c>
      <c r="H78" s="172">
        <v>160</v>
      </c>
      <c r="I78" s="164" t="s">
        <v>3702</v>
      </c>
      <c r="J78" s="172">
        <v>6.06</v>
      </c>
      <c r="K78" s="154">
        <f t="shared" si="0"/>
        <v>969.6</v>
      </c>
      <c r="L78" s="146"/>
      <c r="M78" s="146"/>
      <c r="N78" s="72"/>
      <c r="O78" s="177" t="str">
        <f ca="1">IF(N78="","", INDIRECT("base!"&amp;ADDRESS(MATCH(N78,base!$C$2:'base'!$C$133,0)+1,4,4)))</f>
        <v/>
      </c>
      <c r="P78" s="66"/>
      <c r="Q78" s="177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4"/>
      <c r="B79" s="176">
        <f>IF(AND(G79&lt;&gt;"",H79&gt;0,I79&lt;&gt;"",J79&lt;&gt;0,K79&lt;&gt;0),COUNT($B$11:B78)+1,"")</f>
        <v>68</v>
      </c>
      <c r="C79" s="72">
        <v>68</v>
      </c>
      <c r="D79" s="139"/>
      <c r="E79" s="178"/>
      <c r="F79" s="106"/>
      <c r="G79" s="66" t="s">
        <v>4038</v>
      </c>
      <c r="H79" s="172">
        <v>110</v>
      </c>
      <c r="I79" s="164" t="s">
        <v>3702</v>
      </c>
      <c r="J79" s="172">
        <v>7.99</v>
      </c>
      <c r="K79" s="154">
        <f t="shared" ref="K79:K142" si="1">IFERROR(IF(H79*J79&lt;&gt;0,ROUND(ROUND(H79,4)*ROUND(J79,4),2),""),"")</f>
        <v>878.9</v>
      </c>
      <c r="L79" s="146"/>
      <c r="M79" s="146"/>
      <c r="N79" s="72"/>
      <c r="O79" s="177" t="str">
        <f ca="1">IF(N79="","", INDIRECT("base!"&amp;ADDRESS(MATCH(N79,base!$C$2:'base'!$C$133,0)+1,4,4)))</f>
        <v/>
      </c>
      <c r="P79" s="66"/>
      <c r="Q79" s="177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4"/>
      <c r="B80" s="176">
        <f>IF(AND(G80&lt;&gt;"",H80&gt;0,I80&lt;&gt;"",J80&lt;&gt;0,K80&lt;&gt;0),COUNT($B$11:B79)+1,"")</f>
        <v>69</v>
      </c>
      <c r="C80" s="72">
        <v>69</v>
      </c>
      <c r="D80" s="139"/>
      <c r="E80" s="178"/>
      <c r="F80" s="106"/>
      <c r="G80" s="66" t="s">
        <v>4039</v>
      </c>
      <c r="H80" s="172">
        <v>200</v>
      </c>
      <c r="I80" s="164" t="s">
        <v>3702</v>
      </c>
      <c r="J80" s="172">
        <v>6.44</v>
      </c>
      <c r="K80" s="154">
        <f t="shared" si="1"/>
        <v>1288</v>
      </c>
      <c r="L80" s="146"/>
      <c r="M80" s="146"/>
      <c r="N80" s="72"/>
      <c r="O80" s="177" t="str">
        <f ca="1">IF(N80="","", INDIRECT("base!"&amp;ADDRESS(MATCH(N80,base!$C$2:'base'!$C$133,0)+1,4,4)))</f>
        <v/>
      </c>
      <c r="P80" s="66"/>
      <c r="Q80" s="177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4"/>
      <c r="B81" s="176">
        <f>IF(AND(G81&lt;&gt;"",H81&gt;0,I81&lt;&gt;"",J81&lt;&gt;0,K81&lt;&gt;0),COUNT($B$11:B80)+1,"")</f>
        <v>70</v>
      </c>
      <c r="C81" s="72">
        <v>70</v>
      </c>
      <c r="D81" s="139"/>
      <c r="E81" s="178"/>
      <c r="F81" s="106"/>
      <c r="G81" s="66" t="s">
        <v>4040</v>
      </c>
      <c r="H81" s="172">
        <v>120</v>
      </c>
      <c r="I81" s="164" t="s">
        <v>3703</v>
      </c>
      <c r="J81" s="172">
        <v>4.8499999999999996</v>
      </c>
      <c r="K81" s="154">
        <f t="shared" si="1"/>
        <v>582</v>
      </c>
      <c r="L81" s="146"/>
      <c r="M81" s="146"/>
      <c r="N81" s="72"/>
      <c r="O81" s="177" t="str">
        <f ca="1">IF(N81="","", INDIRECT("base!"&amp;ADDRESS(MATCH(N81,base!$C$2:'base'!$C$133,0)+1,4,4)))</f>
        <v/>
      </c>
      <c r="P81" s="66"/>
      <c r="Q81" s="177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4"/>
      <c r="B82" s="176">
        <f>IF(AND(G82&lt;&gt;"",H82&gt;0,I82&lt;&gt;"",J82&lt;&gt;0,K82&lt;&gt;0),COUNT($B$11:B81)+1,"")</f>
        <v>71</v>
      </c>
      <c r="C82" s="72">
        <v>71</v>
      </c>
      <c r="D82" s="139"/>
      <c r="E82" s="178"/>
      <c r="F82" s="106"/>
      <c r="G82" s="66" t="s">
        <v>4041</v>
      </c>
      <c r="H82" s="172">
        <v>35</v>
      </c>
      <c r="I82" s="164" t="s">
        <v>3703</v>
      </c>
      <c r="J82" s="172">
        <v>16.55</v>
      </c>
      <c r="K82" s="154">
        <f t="shared" si="1"/>
        <v>579.25</v>
      </c>
      <c r="L82" s="146"/>
      <c r="M82" s="146"/>
      <c r="N82" s="72"/>
      <c r="O82" s="177" t="str">
        <f ca="1">IF(N82="","", INDIRECT("base!"&amp;ADDRESS(MATCH(N82,base!$C$2:'base'!$C$133,0)+1,4,4)))</f>
        <v/>
      </c>
      <c r="P82" s="66"/>
      <c r="Q82" s="177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4"/>
      <c r="B83" s="176">
        <f>IF(AND(G83&lt;&gt;"",H83&gt;0,I83&lt;&gt;"",J83&lt;&gt;0,K83&lt;&gt;0),COUNT($B$11:B82)+1,"")</f>
        <v>72</v>
      </c>
      <c r="C83" s="72">
        <v>72</v>
      </c>
      <c r="D83" s="139"/>
      <c r="E83" s="178"/>
      <c r="F83" s="106"/>
      <c r="G83" s="66" t="s">
        <v>4042</v>
      </c>
      <c r="H83" s="172">
        <v>30</v>
      </c>
      <c r="I83" s="164" t="s">
        <v>3703</v>
      </c>
      <c r="J83" s="172">
        <v>9.94</v>
      </c>
      <c r="K83" s="154">
        <f t="shared" si="1"/>
        <v>298.2</v>
      </c>
      <c r="L83" s="146"/>
      <c r="M83" s="146"/>
      <c r="N83" s="72"/>
      <c r="O83" s="177" t="str">
        <f ca="1">IF(N83="","", INDIRECT("base!"&amp;ADDRESS(MATCH(N83,base!$C$2:'base'!$C$133,0)+1,4,4)))</f>
        <v/>
      </c>
      <c r="P83" s="66"/>
      <c r="Q83" s="177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4"/>
      <c r="B84" s="176">
        <f>IF(AND(G84&lt;&gt;"",H84&gt;0,I84&lt;&gt;"",J84&lt;&gt;0,K84&lt;&gt;0),COUNT($B$11:B83)+1,"")</f>
        <v>73</v>
      </c>
      <c r="C84" s="72">
        <v>73</v>
      </c>
      <c r="D84" s="139"/>
      <c r="E84" s="178"/>
      <c r="F84" s="106"/>
      <c r="G84" s="66" t="s">
        <v>4043</v>
      </c>
      <c r="H84" s="172">
        <v>60</v>
      </c>
      <c r="I84" s="164" t="s">
        <v>3702</v>
      </c>
      <c r="J84" s="172">
        <v>9.08</v>
      </c>
      <c r="K84" s="154">
        <f t="shared" si="1"/>
        <v>544.79999999999995</v>
      </c>
      <c r="L84" s="146"/>
      <c r="M84" s="146"/>
      <c r="N84" s="72"/>
      <c r="O84" s="177" t="str">
        <f ca="1">IF(N84="","", INDIRECT("base!"&amp;ADDRESS(MATCH(N84,base!$C$2:'base'!$C$133,0)+1,4,4)))</f>
        <v/>
      </c>
      <c r="P84" s="66"/>
      <c r="Q84" s="177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4"/>
      <c r="B85" s="176">
        <f>IF(AND(G85&lt;&gt;"",H85&gt;0,I85&lt;&gt;"",J85&lt;&gt;0,K85&lt;&gt;0),COUNT($B$11:B84)+1,"")</f>
        <v>74</v>
      </c>
      <c r="C85" s="72">
        <v>74</v>
      </c>
      <c r="D85" s="139"/>
      <c r="E85" s="178"/>
      <c r="F85" s="106"/>
      <c r="G85" s="66" t="s">
        <v>4045</v>
      </c>
      <c r="H85" s="172">
        <v>124</v>
      </c>
      <c r="I85" s="164" t="s">
        <v>3702</v>
      </c>
      <c r="J85" s="172">
        <v>2.0499999999999998</v>
      </c>
      <c r="K85" s="154">
        <f t="shared" si="1"/>
        <v>254.2</v>
      </c>
      <c r="L85" s="146"/>
      <c r="M85" s="146"/>
      <c r="N85" s="72"/>
      <c r="O85" s="177" t="str">
        <f ca="1">IF(N85="","", INDIRECT("base!"&amp;ADDRESS(MATCH(N85,base!$C$2:'base'!$C$133,0)+1,4,4)))</f>
        <v/>
      </c>
      <c r="P85" s="66"/>
      <c r="Q85" s="177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4"/>
      <c r="B86" s="176">
        <f>IF(AND(G86&lt;&gt;"",H86&gt;0,I86&lt;&gt;"",J86&lt;&gt;0,K86&lt;&gt;0),COUNT($B$11:B85)+1,"")</f>
        <v>75</v>
      </c>
      <c r="C86" s="72">
        <v>75</v>
      </c>
      <c r="D86" s="139"/>
      <c r="E86" s="178"/>
      <c r="F86" s="106"/>
      <c r="G86" s="66" t="s">
        <v>4044</v>
      </c>
      <c r="H86" s="172">
        <v>30</v>
      </c>
      <c r="I86" s="164" t="s">
        <v>3702</v>
      </c>
      <c r="J86" s="172">
        <v>64.900000000000006</v>
      </c>
      <c r="K86" s="154">
        <f t="shared" si="1"/>
        <v>1947</v>
      </c>
      <c r="L86" s="146"/>
      <c r="M86" s="146"/>
      <c r="N86" s="72"/>
      <c r="O86" s="177" t="str">
        <f ca="1">IF(N86="","", INDIRECT("base!"&amp;ADDRESS(MATCH(N86,base!$C$2:'base'!$C$133,0)+1,4,4)))</f>
        <v/>
      </c>
      <c r="P86" s="66"/>
      <c r="Q86" s="177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4"/>
      <c r="B87" s="176">
        <f>IF(AND(G87&lt;&gt;"",H87&gt;0,I87&lt;&gt;"",J87&lt;&gt;0,K87&lt;&gt;0),COUNT($B$11:B86)+1,"")</f>
        <v>76</v>
      </c>
      <c r="C87" s="72">
        <v>76</v>
      </c>
      <c r="D87" s="139"/>
      <c r="E87" s="178"/>
      <c r="F87" s="106"/>
      <c r="G87" s="66" t="s">
        <v>4046</v>
      </c>
      <c r="H87" s="172">
        <v>2060</v>
      </c>
      <c r="I87" s="164" t="s">
        <v>3702</v>
      </c>
      <c r="J87" s="172">
        <v>0.85</v>
      </c>
      <c r="K87" s="154">
        <f t="shared" si="1"/>
        <v>1751</v>
      </c>
      <c r="L87" s="146"/>
      <c r="M87" s="146"/>
      <c r="N87" s="72"/>
      <c r="O87" s="177" t="str">
        <f ca="1">IF(N87="","", INDIRECT("base!"&amp;ADDRESS(MATCH(N87,base!$C$2:'base'!$C$133,0)+1,4,4)))</f>
        <v/>
      </c>
      <c r="P87" s="66"/>
      <c r="Q87" s="177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4"/>
      <c r="B88" s="176">
        <f>IF(AND(G88&lt;&gt;"",H88&gt;0,I88&lt;&gt;"",J88&lt;&gt;0,K88&lt;&gt;0),COUNT($B$11:B87)+1,"")</f>
        <v>77</v>
      </c>
      <c r="C88" s="72">
        <v>77</v>
      </c>
      <c r="D88" s="139"/>
      <c r="E88" s="178"/>
      <c r="F88" s="106"/>
      <c r="G88" s="66" t="s">
        <v>4047</v>
      </c>
      <c r="H88" s="172">
        <v>3060</v>
      </c>
      <c r="I88" s="164" t="s">
        <v>3702</v>
      </c>
      <c r="J88" s="172">
        <v>0.25</v>
      </c>
      <c r="K88" s="154">
        <f t="shared" si="1"/>
        <v>765</v>
      </c>
      <c r="L88" s="146"/>
      <c r="M88" s="146"/>
      <c r="N88" s="72"/>
      <c r="O88" s="177" t="str">
        <f ca="1">IF(N88="","", INDIRECT("base!"&amp;ADDRESS(MATCH(N88,base!$C$2:'base'!$C$133,0)+1,4,4)))</f>
        <v/>
      </c>
      <c r="P88" s="66"/>
      <c r="Q88" s="177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4"/>
      <c r="B89" s="176">
        <f>IF(AND(G89&lt;&gt;"",H89&gt;0,I89&lt;&gt;"",J89&lt;&gt;0,K89&lt;&gt;0),COUNT($B$11:B88)+1,"")</f>
        <v>78</v>
      </c>
      <c r="C89" s="72">
        <v>78</v>
      </c>
      <c r="D89" s="139"/>
      <c r="E89" s="178"/>
      <c r="F89" s="106"/>
      <c r="G89" s="66" t="s">
        <v>4048</v>
      </c>
      <c r="H89" s="172">
        <v>1300</v>
      </c>
      <c r="I89" s="164" t="s">
        <v>3702</v>
      </c>
      <c r="J89" s="172">
        <v>0.31</v>
      </c>
      <c r="K89" s="154">
        <f t="shared" si="1"/>
        <v>403</v>
      </c>
      <c r="L89" s="146"/>
      <c r="M89" s="146"/>
      <c r="N89" s="72"/>
      <c r="O89" s="177" t="str">
        <f ca="1">IF(N89="","", INDIRECT("base!"&amp;ADDRESS(MATCH(N89,base!$C$2:'base'!$C$133,0)+1,4,4)))</f>
        <v/>
      </c>
      <c r="P89" s="66"/>
      <c r="Q89" s="177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4"/>
      <c r="B90" s="176">
        <f>IF(AND(G90&lt;&gt;"",H90&gt;0,I90&lt;&gt;"",J90&lt;&gt;0,K90&lt;&gt;0),COUNT($B$11:B89)+1,"")</f>
        <v>79</v>
      </c>
      <c r="C90" s="72">
        <v>79</v>
      </c>
      <c r="D90" s="139"/>
      <c r="E90" s="178"/>
      <c r="F90" s="106"/>
      <c r="G90" s="66" t="s">
        <v>4049</v>
      </c>
      <c r="H90" s="172">
        <v>780</v>
      </c>
      <c r="I90" s="164" t="s">
        <v>3702</v>
      </c>
      <c r="J90" s="172">
        <v>0.75</v>
      </c>
      <c r="K90" s="154">
        <f t="shared" si="1"/>
        <v>585</v>
      </c>
      <c r="L90" s="146"/>
      <c r="M90" s="146"/>
      <c r="N90" s="72"/>
      <c r="O90" s="177" t="str">
        <f ca="1">IF(N90="","", INDIRECT("base!"&amp;ADDRESS(MATCH(N90,base!$C$2:'base'!$C$133,0)+1,4,4)))</f>
        <v/>
      </c>
      <c r="P90" s="66"/>
      <c r="Q90" s="177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4"/>
      <c r="B91" s="176">
        <f>IF(AND(G91&lt;&gt;"",H91&gt;0,I91&lt;&gt;"",J91&lt;&gt;0,K91&lt;&gt;0),COUNT($B$11:B90)+1,"")</f>
        <v>80</v>
      </c>
      <c r="C91" s="72">
        <v>80</v>
      </c>
      <c r="D91" s="139"/>
      <c r="E91" s="178"/>
      <c r="F91" s="106"/>
      <c r="G91" s="66" t="s">
        <v>4050</v>
      </c>
      <c r="H91" s="172">
        <v>20</v>
      </c>
      <c r="I91" s="164" t="s">
        <v>3704</v>
      </c>
      <c r="J91" s="172">
        <v>36.56</v>
      </c>
      <c r="K91" s="154">
        <f t="shared" si="1"/>
        <v>731.2</v>
      </c>
      <c r="L91" s="146"/>
      <c r="M91" s="146"/>
      <c r="N91" s="72"/>
      <c r="O91" s="177" t="str">
        <f ca="1">IF(N91="","", INDIRECT("base!"&amp;ADDRESS(MATCH(N91,base!$C$2:'base'!$C$133,0)+1,4,4)))</f>
        <v/>
      </c>
      <c r="P91" s="66"/>
      <c r="Q91" s="177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4"/>
      <c r="B92" s="176">
        <f>IF(AND(G92&lt;&gt;"",H92&gt;0,I92&lt;&gt;"",J92&lt;&gt;0,K92&lt;&gt;0),COUNT($B$11:B91)+1,"")</f>
        <v>81</v>
      </c>
      <c r="C92" s="72">
        <v>81</v>
      </c>
      <c r="D92" s="139"/>
      <c r="E92" s="178"/>
      <c r="F92" s="106"/>
      <c r="G92" s="66" t="s">
        <v>4051</v>
      </c>
      <c r="H92" s="172">
        <v>12</v>
      </c>
      <c r="I92" s="164" t="s">
        <v>3704</v>
      </c>
      <c r="J92" s="172">
        <v>25.45</v>
      </c>
      <c r="K92" s="154">
        <f t="shared" si="1"/>
        <v>305.39999999999998</v>
      </c>
      <c r="L92" s="146"/>
      <c r="M92" s="146"/>
      <c r="N92" s="72"/>
      <c r="O92" s="177" t="str">
        <f ca="1">IF(N92="","", INDIRECT("base!"&amp;ADDRESS(MATCH(N92,base!$C$2:'base'!$C$133,0)+1,4,4)))</f>
        <v/>
      </c>
      <c r="P92" s="66"/>
      <c r="Q92" s="177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4"/>
      <c r="B93" s="176">
        <f>IF(AND(G93&lt;&gt;"",H93&gt;0,I93&lt;&gt;"",J93&lt;&gt;0,K93&lt;&gt;0),COUNT($B$11:B92)+1,"")</f>
        <v>82</v>
      </c>
      <c r="C93" s="72">
        <v>82</v>
      </c>
      <c r="D93" s="139"/>
      <c r="E93" s="178"/>
      <c r="F93" s="106"/>
      <c r="G93" s="66" t="s">
        <v>4052</v>
      </c>
      <c r="H93" s="172">
        <v>25</v>
      </c>
      <c r="I93" s="164" t="s">
        <v>3704</v>
      </c>
      <c r="J93" s="172">
        <v>18.100000000000001</v>
      </c>
      <c r="K93" s="154">
        <f t="shared" si="1"/>
        <v>452.5</v>
      </c>
      <c r="L93" s="146"/>
      <c r="M93" s="146"/>
      <c r="N93" s="72"/>
      <c r="O93" s="177" t="str">
        <f ca="1">IF(N93="","", INDIRECT("base!"&amp;ADDRESS(MATCH(N93,base!$C$2:'base'!$C$133,0)+1,4,4)))</f>
        <v/>
      </c>
      <c r="P93" s="66"/>
      <c r="Q93" s="177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4"/>
      <c r="B94" s="176">
        <f>IF(AND(G94&lt;&gt;"",H94&gt;0,I94&lt;&gt;"",J94&lt;&gt;0,K94&lt;&gt;0),COUNT($B$11:B93)+1,"")</f>
        <v>83</v>
      </c>
      <c r="C94" s="72">
        <v>83</v>
      </c>
      <c r="D94" s="139"/>
      <c r="E94" s="178"/>
      <c r="F94" s="106"/>
      <c r="G94" s="66" t="s">
        <v>4053</v>
      </c>
      <c r="H94" s="172">
        <v>15</v>
      </c>
      <c r="I94" s="164" t="s">
        <v>3704</v>
      </c>
      <c r="J94" s="172">
        <v>53.3</v>
      </c>
      <c r="K94" s="154">
        <f t="shared" si="1"/>
        <v>799.5</v>
      </c>
      <c r="L94" s="146"/>
      <c r="M94" s="146"/>
      <c r="N94" s="72"/>
      <c r="O94" s="177" t="str">
        <f ca="1">IF(N94="","", INDIRECT("base!"&amp;ADDRESS(MATCH(N94,base!$C$2:'base'!$C$133,0)+1,4,4)))</f>
        <v/>
      </c>
      <c r="P94" s="66"/>
      <c r="Q94" s="177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4"/>
      <c r="B95" s="176">
        <f>IF(AND(G95&lt;&gt;"",H95&gt;0,I95&lt;&gt;"",J95&lt;&gt;0,K95&lt;&gt;0),COUNT($B$11:B94)+1,"")</f>
        <v>84</v>
      </c>
      <c r="C95" s="72">
        <v>84</v>
      </c>
      <c r="D95" s="139"/>
      <c r="E95" s="178"/>
      <c r="F95" s="106"/>
      <c r="G95" s="66" t="s">
        <v>4054</v>
      </c>
      <c r="H95" s="172">
        <v>6</v>
      </c>
      <c r="I95" s="164" t="s">
        <v>3738</v>
      </c>
      <c r="J95" s="172">
        <v>21.05</v>
      </c>
      <c r="K95" s="154">
        <f t="shared" si="1"/>
        <v>126.3</v>
      </c>
      <c r="L95" s="146"/>
      <c r="M95" s="146"/>
      <c r="N95" s="72"/>
      <c r="O95" s="177" t="str">
        <f ca="1">IF(N95="","", INDIRECT("base!"&amp;ADDRESS(MATCH(N95,base!$C$2:'base'!$C$133,0)+1,4,4)))</f>
        <v/>
      </c>
      <c r="P95" s="66"/>
      <c r="Q95" s="177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4"/>
      <c r="B96" s="176">
        <f>IF(AND(G96&lt;&gt;"",H96&gt;0,I96&lt;&gt;"",J96&lt;&gt;0,K96&lt;&gt;0),COUNT($B$11:B95)+1,"")</f>
        <v>85</v>
      </c>
      <c r="C96" s="72">
        <v>85</v>
      </c>
      <c r="D96" s="139"/>
      <c r="E96" s="178"/>
      <c r="F96" s="106"/>
      <c r="G96" s="66" t="s">
        <v>4055</v>
      </c>
      <c r="H96" s="172">
        <v>6</v>
      </c>
      <c r="I96" s="164" t="s">
        <v>3738</v>
      </c>
      <c r="J96" s="172">
        <v>21.9</v>
      </c>
      <c r="K96" s="154">
        <f t="shared" si="1"/>
        <v>131.4</v>
      </c>
      <c r="L96" s="146"/>
      <c r="M96" s="146"/>
      <c r="N96" s="72"/>
      <c r="O96" s="177" t="str">
        <f ca="1">IF(N96="","", INDIRECT("base!"&amp;ADDRESS(MATCH(N96,base!$C$2:'base'!$C$133,0)+1,4,4)))</f>
        <v/>
      </c>
      <c r="P96" s="66"/>
      <c r="Q96" s="177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4"/>
      <c r="B97" s="176">
        <f>IF(AND(G97&lt;&gt;"",H97&gt;0,I97&lt;&gt;"",J97&lt;&gt;0,K97&lt;&gt;0),COUNT($B$11:B96)+1,"")</f>
        <v>86</v>
      </c>
      <c r="C97" s="72">
        <v>86</v>
      </c>
      <c r="D97" s="139"/>
      <c r="E97" s="178"/>
      <c r="F97" s="106"/>
      <c r="G97" s="66" t="s">
        <v>4056</v>
      </c>
      <c r="H97" s="172">
        <v>14</v>
      </c>
      <c r="I97" s="164" t="s">
        <v>3704</v>
      </c>
      <c r="J97" s="172">
        <v>16.649999999999999</v>
      </c>
      <c r="K97" s="154">
        <f t="shared" si="1"/>
        <v>233.1</v>
      </c>
      <c r="L97" s="146"/>
      <c r="M97" s="146"/>
      <c r="N97" s="72"/>
      <c r="O97" s="177" t="str">
        <f ca="1">IF(N97="","", INDIRECT("base!"&amp;ADDRESS(MATCH(N97,base!$C$2:'base'!$C$133,0)+1,4,4)))</f>
        <v/>
      </c>
      <c r="P97" s="66"/>
      <c r="Q97" s="177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4"/>
      <c r="B98" s="176">
        <f>IF(AND(G98&lt;&gt;"",H98&gt;0,I98&lt;&gt;"",J98&lt;&gt;0,K98&lt;&gt;0),COUNT($B$11:B97)+1,"")</f>
        <v>87</v>
      </c>
      <c r="C98" s="72">
        <v>87</v>
      </c>
      <c r="D98" s="139"/>
      <c r="E98" s="178"/>
      <c r="F98" s="106"/>
      <c r="G98" s="66" t="s">
        <v>4058</v>
      </c>
      <c r="H98" s="172">
        <v>16</v>
      </c>
      <c r="I98" s="164" t="s">
        <v>3704</v>
      </c>
      <c r="J98" s="172">
        <v>36.65</v>
      </c>
      <c r="K98" s="154">
        <f t="shared" si="1"/>
        <v>586.4</v>
      </c>
      <c r="L98" s="146"/>
      <c r="M98" s="146"/>
      <c r="N98" s="72"/>
      <c r="O98" s="177" t="str">
        <f ca="1">IF(N98="","", INDIRECT("base!"&amp;ADDRESS(MATCH(N98,base!$C$2:'base'!$C$133,0)+1,4,4)))</f>
        <v/>
      </c>
      <c r="P98" s="66"/>
      <c r="Q98" s="177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4"/>
      <c r="B99" s="176">
        <f>IF(AND(G99&lt;&gt;"",H99&gt;0,I99&lt;&gt;"",J99&lt;&gt;0,K99&lt;&gt;0),COUNT($B$11:B98)+1,"")</f>
        <v>88</v>
      </c>
      <c r="C99" s="72">
        <v>88</v>
      </c>
      <c r="D99" s="139"/>
      <c r="E99" s="178"/>
      <c r="F99" s="106"/>
      <c r="G99" s="66" t="s">
        <v>4057</v>
      </c>
      <c r="H99" s="172">
        <v>14</v>
      </c>
      <c r="I99" s="164" t="s">
        <v>3704</v>
      </c>
      <c r="J99" s="172">
        <v>34.61</v>
      </c>
      <c r="K99" s="154">
        <f t="shared" si="1"/>
        <v>484.54</v>
      </c>
      <c r="L99" s="146"/>
      <c r="M99" s="146"/>
      <c r="N99" s="72"/>
      <c r="O99" s="177" t="str">
        <f ca="1">IF(N99="","", INDIRECT("base!"&amp;ADDRESS(MATCH(N99,base!$C$2:'base'!$C$133,0)+1,4,4)))</f>
        <v/>
      </c>
      <c r="P99" s="66"/>
      <c r="Q99" s="177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4"/>
      <c r="B100" s="176">
        <f>IF(AND(G100&lt;&gt;"",H100&gt;0,I100&lt;&gt;"",J100&lt;&gt;0,K100&lt;&gt;0),COUNT($B$11:B99)+1,"")</f>
        <v>89</v>
      </c>
      <c r="C100" s="72">
        <v>89</v>
      </c>
      <c r="D100" s="139"/>
      <c r="E100" s="178"/>
      <c r="F100" s="106"/>
      <c r="G100" s="66" t="s">
        <v>4059</v>
      </c>
      <c r="H100" s="172">
        <v>14</v>
      </c>
      <c r="I100" s="164" t="s">
        <v>3704</v>
      </c>
      <c r="J100" s="172">
        <v>48.23</v>
      </c>
      <c r="K100" s="154">
        <f t="shared" si="1"/>
        <v>675.22</v>
      </c>
      <c r="L100" s="146"/>
      <c r="M100" s="146"/>
      <c r="N100" s="72"/>
      <c r="O100" s="177" t="str">
        <f ca="1">IF(N100="","", INDIRECT("base!"&amp;ADDRESS(MATCH(N100,base!$C$2:'base'!$C$133,0)+1,4,4)))</f>
        <v/>
      </c>
      <c r="P100" s="66"/>
      <c r="Q100" s="177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4"/>
      <c r="B101" s="176">
        <f>IF(AND(G101&lt;&gt;"",H101&gt;0,I101&lt;&gt;"",J101&lt;&gt;0,K101&lt;&gt;0),COUNT($B$11:B100)+1,"")</f>
        <v>90</v>
      </c>
      <c r="C101" s="72">
        <v>90</v>
      </c>
      <c r="D101" s="139"/>
      <c r="E101" s="178"/>
      <c r="F101" s="106"/>
      <c r="G101" s="66" t="s">
        <v>4060</v>
      </c>
      <c r="H101" s="172">
        <v>14</v>
      </c>
      <c r="I101" s="164" t="s">
        <v>3704</v>
      </c>
      <c r="J101" s="172">
        <v>15.12</v>
      </c>
      <c r="K101" s="154">
        <f t="shared" si="1"/>
        <v>211.68</v>
      </c>
      <c r="L101" s="146"/>
      <c r="M101" s="146"/>
      <c r="N101" s="72"/>
      <c r="O101" s="177" t="str">
        <f ca="1">IF(N101="","", INDIRECT("base!"&amp;ADDRESS(MATCH(N101,base!$C$2:'base'!$C$133,0)+1,4,4)))</f>
        <v/>
      </c>
      <c r="P101" s="66"/>
      <c r="Q101" s="177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4"/>
      <c r="B102" s="176">
        <f>IF(AND(G102&lt;&gt;"",H102&gt;0,I102&lt;&gt;"",J102&lt;&gt;0,K102&lt;&gt;0),COUNT($B$11:B101)+1,"")</f>
        <v>91</v>
      </c>
      <c r="C102" s="72">
        <v>91</v>
      </c>
      <c r="D102" s="139"/>
      <c r="E102" s="178"/>
      <c r="F102" s="106"/>
      <c r="G102" s="66" t="s">
        <v>4061</v>
      </c>
      <c r="H102" s="172">
        <v>60</v>
      </c>
      <c r="I102" s="164" t="s">
        <v>3702</v>
      </c>
      <c r="J102" s="172">
        <v>3.89</v>
      </c>
      <c r="K102" s="154">
        <f t="shared" si="1"/>
        <v>233.4</v>
      </c>
      <c r="L102" s="146"/>
      <c r="M102" s="146"/>
      <c r="N102" s="72"/>
      <c r="O102" s="177" t="str">
        <f ca="1">IF(N102="","", INDIRECT("base!"&amp;ADDRESS(MATCH(N102,base!$C$2:'base'!$C$133,0)+1,4,4)))</f>
        <v/>
      </c>
      <c r="P102" s="66"/>
      <c r="Q102" s="177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4"/>
      <c r="B103" s="176">
        <f>IF(AND(G103&lt;&gt;"",H103&gt;0,I103&lt;&gt;"",J103&lt;&gt;0,K103&lt;&gt;0),COUNT($B$11:B102)+1,"")</f>
        <v>92</v>
      </c>
      <c r="C103" s="72">
        <v>92</v>
      </c>
      <c r="D103" s="139"/>
      <c r="E103" s="178"/>
      <c r="F103" s="106"/>
      <c r="G103" s="66" t="s">
        <v>4062</v>
      </c>
      <c r="H103" s="172">
        <v>50</v>
      </c>
      <c r="I103" s="164" t="s">
        <v>3702</v>
      </c>
      <c r="J103" s="172">
        <v>7.2</v>
      </c>
      <c r="K103" s="154">
        <f t="shared" si="1"/>
        <v>360</v>
      </c>
      <c r="L103" s="146"/>
      <c r="M103" s="146"/>
      <c r="N103" s="72"/>
      <c r="O103" s="177" t="str">
        <f ca="1">IF(N103="","", INDIRECT("base!"&amp;ADDRESS(MATCH(N103,base!$C$2:'base'!$C$133,0)+1,4,4)))</f>
        <v/>
      </c>
      <c r="P103" s="66"/>
      <c r="Q103" s="177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4"/>
      <c r="B104" s="176">
        <f>IF(AND(G104&lt;&gt;"",H104&gt;0,I104&lt;&gt;"",J104&lt;&gt;0,K104&lt;&gt;0),COUNT($B$11:B103)+1,"")</f>
        <v>93</v>
      </c>
      <c r="C104" s="72">
        <v>93</v>
      </c>
      <c r="D104" s="139"/>
      <c r="E104" s="178"/>
      <c r="F104" s="106"/>
      <c r="G104" s="66" t="s">
        <v>4063</v>
      </c>
      <c r="H104" s="172">
        <v>40</v>
      </c>
      <c r="I104" s="164" t="s">
        <v>3704</v>
      </c>
      <c r="J104" s="172">
        <v>58.95</v>
      </c>
      <c r="K104" s="154">
        <f t="shared" si="1"/>
        <v>2358</v>
      </c>
      <c r="L104" s="146"/>
      <c r="M104" s="146"/>
      <c r="N104" s="72"/>
      <c r="O104" s="177" t="str">
        <f ca="1">IF(N104="","", INDIRECT("base!"&amp;ADDRESS(MATCH(N104,base!$C$2:'base'!$C$133,0)+1,4,4)))</f>
        <v/>
      </c>
      <c r="P104" s="66"/>
      <c r="Q104" s="177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4"/>
      <c r="B105" s="176">
        <f>IF(AND(G105&lt;&gt;"",H105&gt;0,I105&lt;&gt;"",J105&lt;&gt;0,K105&lt;&gt;0),COUNT($B$11:B104)+1,"")</f>
        <v>94</v>
      </c>
      <c r="C105" s="72">
        <v>94</v>
      </c>
      <c r="D105" s="139"/>
      <c r="E105" s="178"/>
      <c r="F105" s="106"/>
      <c r="G105" s="66" t="s">
        <v>4064</v>
      </c>
      <c r="H105" s="172">
        <v>35</v>
      </c>
      <c r="I105" s="164" t="s">
        <v>3704</v>
      </c>
      <c r="J105" s="172">
        <v>54.35</v>
      </c>
      <c r="K105" s="154">
        <f t="shared" si="1"/>
        <v>1902.25</v>
      </c>
      <c r="L105" s="146"/>
      <c r="M105" s="146"/>
      <c r="N105" s="72"/>
      <c r="O105" s="177" t="str">
        <f ca="1">IF(N105="","", INDIRECT("base!"&amp;ADDRESS(MATCH(N105,base!$C$2:'base'!$C$133,0)+1,4,4)))</f>
        <v/>
      </c>
      <c r="P105" s="66"/>
      <c r="Q105" s="177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4"/>
      <c r="B106" s="176">
        <f>IF(AND(G106&lt;&gt;"",H106&gt;0,I106&lt;&gt;"",J106&lt;&gt;0,K106&lt;&gt;0),COUNT($B$11:B105)+1,"")</f>
        <v>95</v>
      </c>
      <c r="C106" s="72">
        <v>95</v>
      </c>
      <c r="D106" s="139"/>
      <c r="E106" s="178"/>
      <c r="F106" s="106"/>
      <c r="G106" s="66" t="s">
        <v>4065</v>
      </c>
      <c r="H106" s="172">
        <v>50</v>
      </c>
      <c r="I106" s="164" t="s">
        <v>3702</v>
      </c>
      <c r="J106" s="172">
        <v>5.17</v>
      </c>
      <c r="K106" s="154">
        <f t="shared" si="1"/>
        <v>258.5</v>
      </c>
      <c r="L106" s="146"/>
      <c r="M106" s="146"/>
      <c r="N106" s="72"/>
      <c r="O106" s="177" t="str">
        <f ca="1">IF(N106="","", INDIRECT("base!"&amp;ADDRESS(MATCH(N106,base!$C$2:'base'!$C$133,0)+1,4,4)))</f>
        <v/>
      </c>
      <c r="P106" s="66"/>
      <c r="Q106" s="177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4"/>
      <c r="B107" s="176">
        <f>IF(AND(G107&lt;&gt;"",H107&gt;0,I107&lt;&gt;"",J107&lt;&gt;0,K107&lt;&gt;0),COUNT($B$11:B106)+1,"")</f>
        <v>96</v>
      </c>
      <c r="C107" s="72">
        <v>96</v>
      </c>
      <c r="D107" s="139"/>
      <c r="E107" s="178"/>
      <c r="F107" s="106"/>
      <c r="G107" s="66" t="s">
        <v>4066</v>
      </c>
      <c r="H107" s="172">
        <v>50</v>
      </c>
      <c r="I107" s="164" t="s">
        <v>3695</v>
      </c>
      <c r="J107" s="172">
        <v>15.98</v>
      </c>
      <c r="K107" s="154">
        <f t="shared" si="1"/>
        <v>799</v>
      </c>
      <c r="L107" s="146"/>
      <c r="M107" s="146"/>
      <c r="N107" s="72"/>
      <c r="O107" s="177" t="str">
        <f ca="1">IF(N107="","", INDIRECT("base!"&amp;ADDRESS(MATCH(N107,base!$C$2:'base'!$C$133,0)+1,4,4)))</f>
        <v/>
      </c>
      <c r="P107" s="66"/>
      <c r="Q107" s="177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4"/>
      <c r="B108" s="176">
        <f>IF(AND(G108&lt;&gt;"",H108&gt;0,I108&lt;&gt;"",J108&lt;&gt;0,K108&lt;&gt;0),COUNT($B$11:B107)+1,"")</f>
        <v>97</v>
      </c>
      <c r="C108" s="72">
        <v>97</v>
      </c>
      <c r="D108" s="139"/>
      <c r="E108" s="178"/>
      <c r="F108" s="106"/>
      <c r="G108" s="66" t="s">
        <v>4067</v>
      </c>
      <c r="H108" s="172">
        <v>30</v>
      </c>
      <c r="I108" s="164" t="s">
        <v>3738</v>
      </c>
      <c r="J108" s="172">
        <v>34.11</v>
      </c>
      <c r="K108" s="154">
        <f t="shared" si="1"/>
        <v>1023.3</v>
      </c>
      <c r="L108" s="146"/>
      <c r="M108" s="146"/>
      <c r="N108" s="72"/>
      <c r="O108" s="177" t="str">
        <f ca="1">IF(N108="","", INDIRECT("base!"&amp;ADDRESS(MATCH(N108,base!$C$2:'base'!$C$133,0)+1,4,4)))</f>
        <v/>
      </c>
      <c r="P108" s="66"/>
      <c r="Q108" s="177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4"/>
      <c r="B109" s="176">
        <f>IF(AND(G109&lt;&gt;"",H109&gt;0,I109&lt;&gt;"",J109&lt;&gt;0,K109&lt;&gt;0),COUNT($B$11:B108)+1,"")</f>
        <v>98</v>
      </c>
      <c r="C109" s="72">
        <v>98</v>
      </c>
      <c r="D109" s="139"/>
      <c r="E109" s="178"/>
      <c r="F109" s="106"/>
      <c r="G109" s="66" t="s">
        <v>4068</v>
      </c>
      <c r="H109" s="172">
        <v>240</v>
      </c>
      <c r="I109" s="164" t="s">
        <v>3738</v>
      </c>
      <c r="J109" s="172">
        <v>10.43</v>
      </c>
      <c r="K109" s="154">
        <f t="shared" si="1"/>
        <v>2503.1999999999998</v>
      </c>
      <c r="L109" s="146"/>
      <c r="M109" s="146"/>
      <c r="N109" s="72"/>
      <c r="O109" s="177" t="str">
        <f ca="1">IF(N109="","", INDIRECT("base!"&amp;ADDRESS(MATCH(N109,base!$C$2:'base'!$C$133,0)+1,4,4)))</f>
        <v/>
      </c>
      <c r="P109" s="66"/>
      <c r="Q109" s="177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4"/>
      <c r="B110" s="176">
        <f>IF(AND(G110&lt;&gt;"",H110&gt;0,I110&lt;&gt;"",J110&lt;&gt;0,K110&lt;&gt;0),COUNT($B$11:B109)+1,"")</f>
        <v>99</v>
      </c>
      <c r="C110" s="72">
        <v>99</v>
      </c>
      <c r="D110" s="139"/>
      <c r="E110" s="178"/>
      <c r="F110" s="106"/>
      <c r="G110" s="66" t="s">
        <v>4069</v>
      </c>
      <c r="H110" s="172">
        <v>50</v>
      </c>
      <c r="I110" s="164" t="s">
        <v>3738</v>
      </c>
      <c r="J110" s="172">
        <v>3.69</v>
      </c>
      <c r="K110" s="154">
        <f t="shared" si="1"/>
        <v>184.5</v>
      </c>
      <c r="L110" s="146"/>
      <c r="M110" s="146"/>
      <c r="N110" s="72"/>
      <c r="O110" s="177" t="str">
        <f ca="1">IF(N110="","", INDIRECT("base!"&amp;ADDRESS(MATCH(N110,base!$C$2:'base'!$C$133,0)+1,4,4)))</f>
        <v/>
      </c>
      <c r="P110" s="66"/>
      <c r="Q110" s="177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4"/>
      <c r="B111" s="176">
        <f>IF(AND(G111&lt;&gt;"",H111&gt;0,I111&lt;&gt;"",J111&lt;&gt;0,K111&lt;&gt;0),COUNT($B$11:B110)+1,"")</f>
        <v>100</v>
      </c>
      <c r="C111" s="72">
        <v>100</v>
      </c>
      <c r="D111" s="139"/>
      <c r="E111" s="178"/>
      <c r="F111" s="106"/>
      <c r="G111" s="66" t="s">
        <v>4070</v>
      </c>
      <c r="H111" s="172">
        <v>100</v>
      </c>
      <c r="I111" s="164" t="s">
        <v>3738</v>
      </c>
      <c r="J111" s="172">
        <v>11.24</v>
      </c>
      <c r="K111" s="154">
        <f t="shared" si="1"/>
        <v>1124</v>
      </c>
      <c r="L111" s="146"/>
      <c r="M111" s="146"/>
      <c r="N111" s="72"/>
      <c r="O111" s="177" t="str">
        <f ca="1">IF(N111="","", INDIRECT("base!"&amp;ADDRESS(MATCH(N111,base!$C$2:'base'!$C$133,0)+1,4,4)))</f>
        <v/>
      </c>
      <c r="P111" s="66"/>
      <c r="Q111" s="177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4"/>
      <c r="B112" s="176">
        <f>IF(AND(G112&lt;&gt;"",H112&gt;0,I112&lt;&gt;"",J112&lt;&gt;0,K112&lt;&gt;0),COUNT($B$11:B111)+1,"")</f>
        <v>101</v>
      </c>
      <c r="C112" s="72">
        <v>101</v>
      </c>
      <c r="D112" s="139"/>
      <c r="E112" s="178"/>
      <c r="F112" s="106"/>
      <c r="G112" s="66" t="s">
        <v>4071</v>
      </c>
      <c r="H112" s="172">
        <v>120</v>
      </c>
      <c r="I112" s="164" t="s">
        <v>3738</v>
      </c>
      <c r="J112" s="172">
        <v>3.23</v>
      </c>
      <c r="K112" s="154">
        <f t="shared" si="1"/>
        <v>387.6</v>
      </c>
      <c r="L112" s="146"/>
      <c r="M112" s="146"/>
      <c r="N112" s="72"/>
      <c r="O112" s="177" t="str">
        <f ca="1">IF(N112="","", INDIRECT("base!"&amp;ADDRESS(MATCH(N112,base!$C$2:'base'!$C$133,0)+1,4,4)))</f>
        <v/>
      </c>
      <c r="P112" s="66"/>
      <c r="Q112" s="177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4"/>
      <c r="B113" s="176">
        <f>IF(AND(G113&lt;&gt;"",H113&gt;0,I113&lt;&gt;"",J113&lt;&gt;0,K113&lt;&gt;0),COUNT($B$11:B112)+1,"")</f>
        <v>102</v>
      </c>
      <c r="C113" s="72">
        <v>102</v>
      </c>
      <c r="D113" s="139"/>
      <c r="E113" s="178"/>
      <c r="F113" s="106"/>
      <c r="G113" s="66" t="s">
        <v>4072</v>
      </c>
      <c r="H113" s="172">
        <v>70</v>
      </c>
      <c r="I113" s="164" t="s">
        <v>3738</v>
      </c>
      <c r="J113" s="172">
        <v>5.7</v>
      </c>
      <c r="K113" s="154">
        <f t="shared" si="1"/>
        <v>399</v>
      </c>
      <c r="L113" s="146"/>
      <c r="M113" s="146"/>
      <c r="N113" s="72"/>
      <c r="O113" s="177" t="str">
        <f ca="1">IF(N113="","", INDIRECT("base!"&amp;ADDRESS(MATCH(N113,base!$C$2:'base'!$C$133,0)+1,4,4)))</f>
        <v/>
      </c>
      <c r="P113" s="66"/>
      <c r="Q113" s="177" t="str">
        <f ca="1">IF(P113="","", INDIRECT("base!"&amp;ADDRESS(MATCH(CONCATENATE(N113,"|",P113),base!$G$2:'base'!$G$1817,0)+1,6,4)))</f>
        <v/>
      </c>
      <c r="R113" s="66"/>
    </row>
    <row r="114" spans="1:18" x14ac:dyDescent="0.25">
      <c r="A114" s="182"/>
      <c r="B114" s="176">
        <f>IF(AND(G114&lt;&gt;"",H114&gt;0,I114&lt;&gt;"",J114&lt;&gt;0,K114&lt;&gt;0),COUNT($B$11:B113)+1,"")</f>
        <v>103</v>
      </c>
      <c r="C114" s="183">
        <v>103</v>
      </c>
      <c r="D114" s="184"/>
      <c r="E114" s="185"/>
      <c r="F114" s="186"/>
      <c r="G114" s="187" t="s">
        <v>4073</v>
      </c>
      <c r="H114" s="188">
        <v>70</v>
      </c>
      <c r="I114" s="189" t="s">
        <v>3738</v>
      </c>
      <c r="J114" s="180">
        <v>11.1</v>
      </c>
      <c r="K114" s="154">
        <f t="shared" si="1"/>
        <v>777</v>
      </c>
    </row>
    <row r="115" spans="1:18" x14ac:dyDescent="0.25">
      <c r="A115" s="182"/>
      <c r="B115" s="176">
        <f>IF(AND(G115&lt;&gt;"",H115&gt;0,I115&lt;&gt;"",J115&lt;&gt;0,K115&lt;&gt;0),COUNT($B$11:B114)+1,"")</f>
        <v>104</v>
      </c>
      <c r="C115" s="183">
        <v>104</v>
      </c>
      <c r="D115" s="184"/>
      <c r="E115" s="185"/>
      <c r="F115" s="186"/>
      <c r="G115" s="187" t="s">
        <v>4074</v>
      </c>
      <c r="H115" s="188">
        <v>120</v>
      </c>
      <c r="I115" s="189" t="s">
        <v>3738</v>
      </c>
      <c r="J115" s="181">
        <v>19.88</v>
      </c>
      <c r="K115" s="154">
        <f t="shared" si="1"/>
        <v>2385.6</v>
      </c>
    </row>
    <row r="116" spans="1:18" x14ac:dyDescent="0.25">
      <c r="A116" s="182"/>
      <c r="B116" s="176">
        <f>IF(AND(G116&lt;&gt;"",H116&gt;0,I116&lt;&gt;"",J116&lt;&gt;0,K116&lt;&gt;0),COUNT($B$11:B115)+1,"")</f>
        <v>105</v>
      </c>
      <c r="C116" s="183">
        <v>105</v>
      </c>
      <c r="D116" s="184"/>
      <c r="E116" s="185"/>
      <c r="F116" s="186"/>
      <c r="G116" s="187" t="s">
        <v>4076</v>
      </c>
      <c r="H116" s="188">
        <v>160</v>
      </c>
      <c r="I116" s="189" t="s">
        <v>3738</v>
      </c>
      <c r="J116" s="181">
        <v>11</v>
      </c>
      <c r="K116" s="154">
        <f t="shared" si="1"/>
        <v>1760</v>
      </c>
    </row>
    <row r="117" spans="1:18" x14ac:dyDescent="0.25">
      <c r="A117" s="182"/>
      <c r="B117" s="176">
        <f>IF(AND(G117&lt;&gt;"",H117&gt;0,I117&lt;&gt;"",J117&lt;&gt;0,K117&lt;&gt;0),COUNT($B$11:B116)+1,"")</f>
        <v>106</v>
      </c>
      <c r="C117" s="183">
        <v>106</v>
      </c>
      <c r="D117" s="184"/>
      <c r="E117" s="185"/>
      <c r="F117" s="186"/>
      <c r="G117" s="187" t="s">
        <v>4075</v>
      </c>
      <c r="H117" s="188">
        <v>70</v>
      </c>
      <c r="I117" s="189" t="s">
        <v>3738</v>
      </c>
      <c r="J117" s="181">
        <v>4.3600000000000003</v>
      </c>
      <c r="K117" s="154">
        <f t="shared" si="1"/>
        <v>305.2</v>
      </c>
    </row>
    <row r="118" spans="1:18" x14ac:dyDescent="0.25">
      <c r="A118" s="182"/>
      <c r="B118" s="176">
        <f>IF(AND(G118&lt;&gt;"",H118&gt;0,I118&lt;&gt;"",J118&lt;&gt;0,K118&lt;&gt;0),COUNT($B$11:B117)+1,"")</f>
        <v>107</v>
      </c>
      <c r="C118" s="183">
        <v>107</v>
      </c>
      <c r="D118" s="184"/>
      <c r="E118" s="185"/>
      <c r="F118" s="186"/>
      <c r="G118" s="187" t="s">
        <v>4077</v>
      </c>
      <c r="H118" s="188">
        <v>210</v>
      </c>
      <c r="I118" s="189" t="s">
        <v>3738</v>
      </c>
      <c r="J118" s="181">
        <v>7.05</v>
      </c>
      <c r="K118" s="154">
        <f t="shared" si="1"/>
        <v>1480.5</v>
      </c>
    </row>
    <row r="119" spans="1:18" x14ac:dyDescent="0.25">
      <c r="A119" s="182"/>
      <c r="B119" s="176">
        <f>IF(AND(G119&lt;&gt;"",H119&gt;0,I119&lt;&gt;"",J119&lt;&gt;0,K119&lt;&gt;0),COUNT($B$11:B118)+1,"")</f>
        <v>108</v>
      </c>
      <c r="C119" s="183">
        <v>108</v>
      </c>
      <c r="D119" s="184"/>
      <c r="E119" s="185"/>
      <c r="F119" s="186"/>
      <c r="G119" s="187" t="s">
        <v>4078</v>
      </c>
      <c r="H119" s="188">
        <v>149</v>
      </c>
      <c r="I119" s="189" t="s">
        <v>3738</v>
      </c>
      <c r="J119" s="181">
        <v>2.4</v>
      </c>
      <c r="K119" s="154">
        <f t="shared" si="1"/>
        <v>357.6</v>
      </c>
    </row>
    <row r="120" spans="1:18" x14ac:dyDescent="0.25">
      <c r="A120" s="182"/>
      <c r="B120" s="176">
        <f>IF(AND(G120&lt;&gt;"",H120&gt;0,I120&lt;&gt;"",J120&lt;&gt;0,K120&lt;&gt;0),COUNT($B$11:B119)+1,"")</f>
        <v>109</v>
      </c>
      <c r="C120" s="183">
        <v>109</v>
      </c>
      <c r="D120" s="184"/>
      <c r="E120" s="185"/>
      <c r="F120" s="186"/>
      <c r="G120" s="187" t="s">
        <v>4079</v>
      </c>
      <c r="H120" s="188">
        <v>80</v>
      </c>
      <c r="I120" s="189" t="s">
        <v>3738</v>
      </c>
      <c r="J120" s="181">
        <v>7.84</v>
      </c>
      <c r="K120" s="154">
        <f t="shared" si="1"/>
        <v>627.20000000000005</v>
      </c>
    </row>
    <row r="121" spans="1:18" x14ac:dyDescent="0.25">
      <c r="A121" s="182"/>
      <c r="B121" s="176">
        <f>IF(AND(G121&lt;&gt;"",H121&gt;0,I121&lt;&gt;"",J121&lt;&gt;0,K121&lt;&gt;0),COUNT($B$11:B120)+1,"")</f>
        <v>110</v>
      </c>
      <c r="C121" s="183">
        <v>110</v>
      </c>
      <c r="D121" s="184"/>
      <c r="E121" s="185"/>
      <c r="F121" s="186"/>
      <c r="G121" s="187" t="s">
        <v>4080</v>
      </c>
      <c r="H121" s="188">
        <v>55</v>
      </c>
      <c r="I121" s="189" t="s">
        <v>3738</v>
      </c>
      <c r="J121" s="181">
        <v>14.75</v>
      </c>
      <c r="K121" s="154">
        <f t="shared" si="1"/>
        <v>811.25</v>
      </c>
    </row>
    <row r="122" spans="1:18" x14ac:dyDescent="0.25">
      <c r="A122" s="182"/>
      <c r="B122" s="176">
        <f>IF(AND(G122&lt;&gt;"",H122&gt;0,I122&lt;&gt;"",J122&lt;&gt;0,K122&lt;&gt;0),COUNT($B$11:B121)+1,"")</f>
        <v>111</v>
      </c>
      <c r="C122" s="183">
        <v>111</v>
      </c>
      <c r="D122" s="184"/>
      <c r="E122" s="185"/>
      <c r="F122" s="186"/>
      <c r="G122" s="187" t="s">
        <v>4081</v>
      </c>
      <c r="H122" s="188">
        <v>115</v>
      </c>
      <c r="I122" s="189" t="s">
        <v>3738</v>
      </c>
      <c r="J122" s="181">
        <v>6.44</v>
      </c>
      <c r="K122" s="154">
        <f t="shared" si="1"/>
        <v>740.6</v>
      </c>
    </row>
    <row r="123" spans="1:18" x14ac:dyDescent="0.25">
      <c r="A123" s="182"/>
      <c r="B123" s="176">
        <f>IF(AND(G123&lt;&gt;"",H123&gt;0,I123&lt;&gt;"",J123&lt;&gt;0,K123&lt;&gt;0),COUNT($B$11:B122)+1,"")</f>
        <v>112</v>
      </c>
      <c r="C123" s="183">
        <v>112</v>
      </c>
      <c r="D123" s="184"/>
      <c r="E123" s="185"/>
      <c r="F123" s="186"/>
      <c r="G123" s="187" t="s">
        <v>4082</v>
      </c>
      <c r="H123" s="188">
        <v>20</v>
      </c>
      <c r="I123" s="189" t="s">
        <v>3738</v>
      </c>
      <c r="J123" s="181">
        <v>6.25</v>
      </c>
      <c r="K123" s="154">
        <f t="shared" si="1"/>
        <v>125</v>
      </c>
    </row>
    <row r="124" spans="1:18" x14ac:dyDescent="0.25">
      <c r="A124" s="182"/>
      <c r="B124" s="176">
        <f>IF(AND(G124&lt;&gt;"",H124&gt;0,I124&lt;&gt;"",J124&lt;&gt;0,K124&lt;&gt;0),COUNT($B$11:B123)+1,"")</f>
        <v>113</v>
      </c>
      <c r="C124" s="183">
        <v>113</v>
      </c>
      <c r="D124" s="184"/>
      <c r="E124" s="185"/>
      <c r="F124" s="186"/>
      <c r="G124" s="187" t="s">
        <v>4083</v>
      </c>
      <c r="H124" s="188">
        <v>110</v>
      </c>
      <c r="I124" s="189" t="s">
        <v>3738</v>
      </c>
      <c r="J124" s="181">
        <v>1.92</v>
      </c>
      <c r="K124" s="154">
        <f t="shared" si="1"/>
        <v>211.2</v>
      </c>
    </row>
    <row r="125" spans="1:18" x14ac:dyDescent="0.25">
      <c r="A125" s="182"/>
      <c r="B125" s="176">
        <f>IF(AND(G125&lt;&gt;"",H125&gt;0,I125&lt;&gt;"",J125&lt;&gt;0,K125&lt;&gt;0),COUNT($B$11:B124)+1,"")</f>
        <v>114</v>
      </c>
      <c r="C125" s="183">
        <v>114</v>
      </c>
      <c r="D125" s="184"/>
      <c r="E125" s="185"/>
      <c r="F125" s="186"/>
      <c r="G125" s="187" t="s">
        <v>4084</v>
      </c>
      <c r="H125" s="188">
        <v>50</v>
      </c>
      <c r="I125" s="189" t="s">
        <v>3738</v>
      </c>
      <c r="J125" s="181">
        <v>11.65</v>
      </c>
      <c r="K125" s="154">
        <f t="shared" si="1"/>
        <v>582.5</v>
      </c>
    </row>
    <row r="126" spans="1:18" x14ac:dyDescent="0.25">
      <c r="A126" s="182"/>
      <c r="B126" s="176">
        <f>IF(AND(G126&lt;&gt;"",H126&gt;0,I126&lt;&gt;"",J126&lt;&gt;0,K126&lt;&gt;0),COUNT($B$11:B125)+1,"")</f>
        <v>115</v>
      </c>
      <c r="C126" s="183">
        <v>115</v>
      </c>
      <c r="D126" s="184"/>
      <c r="E126" s="185"/>
      <c r="F126" s="186"/>
      <c r="G126" s="187" t="s">
        <v>4085</v>
      </c>
      <c r="H126" s="188">
        <v>20</v>
      </c>
      <c r="I126" s="189" t="s">
        <v>3738</v>
      </c>
      <c r="J126" s="181">
        <v>22</v>
      </c>
      <c r="K126" s="154">
        <f t="shared" si="1"/>
        <v>440</v>
      </c>
    </row>
    <row r="127" spans="1:18" x14ac:dyDescent="0.25">
      <c r="A127" s="182"/>
      <c r="B127" s="176">
        <f>IF(AND(G127&lt;&gt;"",H127&gt;0,I127&lt;&gt;"",J127&lt;&gt;0,K127&lt;&gt;0),COUNT($B$11:B126)+1,"")</f>
        <v>116</v>
      </c>
      <c r="C127" s="183">
        <v>116</v>
      </c>
      <c r="D127" s="184"/>
      <c r="E127" s="185"/>
      <c r="F127" s="186"/>
      <c r="G127" s="187" t="s">
        <v>4086</v>
      </c>
      <c r="H127" s="188">
        <v>40</v>
      </c>
      <c r="I127" s="189" t="s">
        <v>3738</v>
      </c>
      <c r="J127" s="181">
        <v>18.75</v>
      </c>
      <c r="K127" s="154">
        <f t="shared" si="1"/>
        <v>750</v>
      </c>
    </row>
    <row r="128" spans="1:18" x14ac:dyDescent="0.25">
      <c r="A128" s="182"/>
      <c r="B128" s="176">
        <f>IF(AND(G128&lt;&gt;"",H128&gt;0,I128&lt;&gt;"",J128&lt;&gt;0,K128&lt;&gt;0),COUNT($B$11:B127)+1,"")</f>
        <v>117</v>
      </c>
      <c r="C128" s="183">
        <v>117</v>
      </c>
      <c r="D128" s="184"/>
      <c r="E128" s="185"/>
      <c r="F128" s="186"/>
      <c r="G128" s="187" t="s">
        <v>4087</v>
      </c>
      <c r="H128" s="188">
        <v>40</v>
      </c>
      <c r="I128" s="189" t="s">
        <v>3738</v>
      </c>
      <c r="J128" s="181">
        <v>17.579999999999998</v>
      </c>
      <c r="K128" s="154">
        <f t="shared" si="1"/>
        <v>703.2</v>
      </c>
    </row>
    <row r="129" spans="1:11" x14ac:dyDescent="0.25">
      <c r="A129" s="182"/>
      <c r="B129" s="176">
        <f>IF(AND(G129&lt;&gt;"",H129&gt;0,I129&lt;&gt;"",J129&lt;&gt;0,K129&lt;&gt;0),COUNT($B$11:B128)+1,"")</f>
        <v>118</v>
      </c>
      <c r="C129" s="183">
        <v>118</v>
      </c>
      <c r="D129" s="184"/>
      <c r="E129" s="185"/>
      <c r="F129" s="186"/>
      <c r="G129" s="187" t="s">
        <v>4088</v>
      </c>
      <c r="H129" s="188">
        <v>40</v>
      </c>
      <c r="I129" s="189" t="s">
        <v>3738</v>
      </c>
      <c r="J129" s="181">
        <v>15.27</v>
      </c>
      <c r="K129" s="154">
        <f t="shared" si="1"/>
        <v>610.79999999999995</v>
      </c>
    </row>
    <row r="130" spans="1:11" x14ac:dyDescent="0.25">
      <c r="A130" s="182"/>
      <c r="B130" s="176">
        <f>IF(AND(G130&lt;&gt;"",H130&gt;0,I130&lt;&gt;"",J130&lt;&gt;0,K130&lt;&gt;0),COUNT($B$11:B129)+1,"")</f>
        <v>119</v>
      </c>
      <c r="C130" s="183">
        <v>119</v>
      </c>
      <c r="D130" s="184"/>
      <c r="E130" s="185"/>
      <c r="F130" s="186"/>
      <c r="G130" s="187" t="s">
        <v>4089</v>
      </c>
      <c r="H130" s="188">
        <v>40</v>
      </c>
      <c r="I130" s="189" t="s">
        <v>3738</v>
      </c>
      <c r="J130" s="181">
        <v>11.9</v>
      </c>
      <c r="K130" s="154">
        <f t="shared" si="1"/>
        <v>476</v>
      </c>
    </row>
    <row r="131" spans="1:11" x14ac:dyDescent="0.25">
      <c r="A131" s="182"/>
      <c r="B131" s="176">
        <f>IF(AND(G131&lt;&gt;"",H131&gt;0,I131&lt;&gt;"",J131&lt;&gt;0,K131&lt;&gt;0),COUNT($B$11:B130)+1,"")</f>
        <v>120</v>
      </c>
      <c r="C131" s="183">
        <v>120</v>
      </c>
      <c r="D131" s="184"/>
      <c r="E131" s="185"/>
      <c r="F131" s="186"/>
      <c r="G131" s="187" t="s">
        <v>4090</v>
      </c>
      <c r="H131" s="188">
        <v>40</v>
      </c>
      <c r="I131" s="189" t="s">
        <v>3738</v>
      </c>
      <c r="J131" s="181">
        <v>11.9</v>
      </c>
      <c r="K131" s="154">
        <f t="shared" si="1"/>
        <v>476</v>
      </c>
    </row>
    <row r="132" spans="1:11" x14ac:dyDescent="0.25">
      <c r="A132" s="182"/>
      <c r="B132" s="176">
        <f>IF(AND(G132&lt;&gt;"",H132&gt;0,I132&lt;&gt;"",J132&lt;&gt;0,K132&lt;&gt;0),COUNT($B$11:B131)+1,"")</f>
        <v>121</v>
      </c>
      <c r="C132" s="183">
        <v>121</v>
      </c>
      <c r="D132" s="184"/>
      <c r="E132" s="185"/>
      <c r="F132" s="186"/>
      <c r="G132" s="187" t="s">
        <v>4091</v>
      </c>
      <c r="H132" s="188">
        <v>45</v>
      </c>
      <c r="I132" s="189" t="s">
        <v>3738</v>
      </c>
      <c r="J132" s="181">
        <v>37.770000000000003</v>
      </c>
      <c r="K132" s="154">
        <f t="shared" si="1"/>
        <v>1699.65</v>
      </c>
    </row>
    <row r="133" spans="1:11" x14ac:dyDescent="0.25">
      <c r="A133" s="182"/>
      <c r="B133" s="176">
        <f>IF(AND(G133&lt;&gt;"",H133&gt;0,I133&lt;&gt;"",J133&lt;&gt;0,K133&lt;&gt;0),COUNT($B$11:B132)+1,"")</f>
        <v>122</v>
      </c>
      <c r="C133" s="183">
        <v>122</v>
      </c>
      <c r="D133" s="184"/>
      <c r="E133" s="185"/>
      <c r="F133" s="186"/>
      <c r="G133" s="187" t="s">
        <v>4092</v>
      </c>
      <c r="H133" s="188">
        <v>30</v>
      </c>
      <c r="I133" s="189" t="s">
        <v>3738</v>
      </c>
      <c r="J133" s="181">
        <v>13.76</v>
      </c>
      <c r="K133" s="154">
        <f t="shared" si="1"/>
        <v>412.8</v>
      </c>
    </row>
    <row r="134" spans="1:11" x14ac:dyDescent="0.25">
      <c r="A134" s="182"/>
      <c r="B134" s="176">
        <f>IF(AND(G134&lt;&gt;"",H134&gt;0,I134&lt;&gt;"",J134&lt;&gt;0,K134&lt;&gt;0),COUNT($B$11:B133)+1,"")</f>
        <v>123</v>
      </c>
      <c r="C134" s="183">
        <v>123</v>
      </c>
      <c r="D134" s="184"/>
      <c r="E134" s="185"/>
      <c r="F134" s="186"/>
      <c r="G134" s="187" t="s">
        <v>4093</v>
      </c>
      <c r="H134" s="188">
        <v>40</v>
      </c>
      <c r="I134" s="189" t="s">
        <v>3738</v>
      </c>
      <c r="J134" s="181">
        <v>5.15</v>
      </c>
      <c r="K134" s="154">
        <f t="shared" si="1"/>
        <v>206</v>
      </c>
    </row>
    <row r="135" spans="1:11" x14ac:dyDescent="0.25">
      <c r="A135" s="182"/>
      <c r="B135" s="176">
        <f>IF(AND(G135&lt;&gt;"",H135&gt;0,I135&lt;&gt;"",J135&lt;&gt;0,K135&lt;&gt;0),COUNT($B$11:B134)+1,"")</f>
        <v>124</v>
      </c>
      <c r="C135" s="183">
        <v>124</v>
      </c>
      <c r="D135" s="184"/>
      <c r="E135" s="185"/>
      <c r="F135" s="186"/>
      <c r="G135" s="187" t="s">
        <v>4094</v>
      </c>
      <c r="H135" s="188">
        <v>230</v>
      </c>
      <c r="I135" s="189" t="s">
        <v>3703</v>
      </c>
      <c r="J135" s="181">
        <v>190.65</v>
      </c>
      <c r="K135" s="154">
        <f t="shared" si="1"/>
        <v>43849.5</v>
      </c>
    </row>
    <row r="136" spans="1:11" x14ac:dyDescent="0.25">
      <c r="A136" s="182"/>
      <c r="B136" s="176">
        <f>IF(AND(G136&lt;&gt;"",H136&gt;0,I136&lt;&gt;"",J136&lt;&gt;0,K136&lt;&gt;0),COUNT($B$11:B135)+1,"")</f>
        <v>125</v>
      </c>
      <c r="C136" s="183">
        <v>125</v>
      </c>
      <c r="D136" s="184"/>
      <c r="E136" s="185"/>
      <c r="F136" s="186"/>
      <c r="G136" s="187" t="s">
        <v>4095</v>
      </c>
      <c r="H136" s="188">
        <v>140</v>
      </c>
      <c r="I136" s="189" t="s">
        <v>3704</v>
      </c>
      <c r="J136" s="181">
        <v>13.4</v>
      </c>
      <c r="K136" s="154">
        <f t="shared" si="1"/>
        <v>1876</v>
      </c>
    </row>
    <row r="137" spans="1:11" x14ac:dyDescent="0.25">
      <c r="A137" s="182"/>
      <c r="B137" s="176">
        <f>IF(AND(G137&lt;&gt;"",H137&gt;0,I137&lt;&gt;"",J137&lt;&gt;0,K137&lt;&gt;0),COUNT($B$11:B136)+1,"")</f>
        <v>126</v>
      </c>
      <c r="C137" s="183">
        <v>126</v>
      </c>
      <c r="D137" s="184"/>
      <c r="E137" s="185"/>
      <c r="F137" s="186"/>
      <c r="G137" s="187" t="s">
        <v>4096</v>
      </c>
      <c r="H137" s="188">
        <v>375</v>
      </c>
      <c r="I137" s="189" t="s">
        <v>3704</v>
      </c>
      <c r="J137" s="181">
        <v>9.8699999999999992</v>
      </c>
      <c r="K137" s="154">
        <f t="shared" si="1"/>
        <v>3701.25</v>
      </c>
    </row>
    <row r="138" spans="1:11" x14ac:dyDescent="0.25">
      <c r="A138" s="182"/>
      <c r="B138" s="176">
        <f>IF(AND(G138&lt;&gt;"",H138&gt;0,I138&lt;&gt;"",J138&lt;&gt;0,K138&lt;&gt;0),COUNT($B$11:B137)+1,"")</f>
        <v>127</v>
      </c>
      <c r="C138" s="183">
        <v>127</v>
      </c>
      <c r="D138" s="184"/>
      <c r="E138" s="185"/>
      <c r="F138" s="186"/>
      <c r="G138" s="187" t="s">
        <v>4097</v>
      </c>
      <c r="H138" s="188">
        <v>150</v>
      </c>
      <c r="I138" s="189" t="s">
        <v>3702</v>
      </c>
      <c r="J138" s="181">
        <v>6.17</v>
      </c>
      <c r="K138" s="154">
        <f t="shared" si="1"/>
        <v>925.5</v>
      </c>
    </row>
    <row r="139" spans="1:11" x14ac:dyDescent="0.25">
      <c r="A139" s="182"/>
      <c r="B139" s="176">
        <f>IF(AND(G139&lt;&gt;"",H139&gt;0,I139&lt;&gt;"",J139&lt;&gt;0,K139&lt;&gt;0),COUNT($B$11:B138)+1,"")</f>
        <v>128</v>
      </c>
      <c r="C139" s="183">
        <v>128</v>
      </c>
      <c r="D139" s="184"/>
      <c r="E139" s="185"/>
      <c r="F139" s="186"/>
      <c r="G139" s="187" t="s">
        <v>4098</v>
      </c>
      <c r="H139" s="188">
        <v>120</v>
      </c>
      <c r="I139" s="189" t="s">
        <v>3702</v>
      </c>
      <c r="J139" s="181">
        <v>3.95</v>
      </c>
      <c r="K139" s="154">
        <f t="shared" si="1"/>
        <v>474</v>
      </c>
    </row>
    <row r="140" spans="1:11" x14ac:dyDescent="0.25">
      <c r="A140" s="182"/>
      <c r="B140" s="176">
        <f>IF(AND(G140&lt;&gt;"",H140&gt;0,I140&lt;&gt;"",J140&lt;&gt;0,K140&lt;&gt;0),COUNT($B$11:B139)+1,"")</f>
        <v>129</v>
      </c>
      <c r="C140" s="183">
        <v>129</v>
      </c>
      <c r="D140" s="184"/>
      <c r="E140" s="185"/>
      <c r="F140" s="186"/>
      <c r="G140" s="187" t="s">
        <v>4099</v>
      </c>
      <c r="H140" s="188">
        <v>120</v>
      </c>
      <c r="I140" s="189" t="s">
        <v>3702</v>
      </c>
      <c r="J140" s="181">
        <v>6.45</v>
      </c>
      <c r="K140" s="154">
        <f t="shared" si="1"/>
        <v>774</v>
      </c>
    </row>
    <row r="141" spans="1:11" x14ac:dyDescent="0.25">
      <c r="A141" s="182"/>
      <c r="B141" s="176">
        <f>IF(AND(G141&lt;&gt;"",H141&gt;0,I141&lt;&gt;"",J141&lt;&gt;0,K141&lt;&gt;0),COUNT($B$11:B140)+1,"")</f>
        <v>130</v>
      </c>
      <c r="C141" s="183">
        <v>130</v>
      </c>
      <c r="D141" s="184"/>
      <c r="E141" s="185"/>
      <c r="F141" s="186"/>
      <c r="G141" s="187" t="s">
        <v>4100</v>
      </c>
      <c r="H141" s="188">
        <v>600</v>
      </c>
      <c r="I141" s="189" t="s">
        <v>3702</v>
      </c>
      <c r="J141" s="181">
        <v>3.32</v>
      </c>
      <c r="K141" s="154">
        <f t="shared" si="1"/>
        <v>1992</v>
      </c>
    </row>
    <row r="142" spans="1:11" x14ac:dyDescent="0.25">
      <c r="A142" s="182"/>
      <c r="B142" s="176">
        <f>IF(AND(G142&lt;&gt;"",H142&gt;0,I142&lt;&gt;"",J142&lt;&gt;0,K142&lt;&gt;0),COUNT($B$11:B141)+1,"")</f>
        <v>131</v>
      </c>
      <c r="C142" s="183">
        <v>131</v>
      </c>
      <c r="D142" s="184"/>
      <c r="E142" s="185"/>
      <c r="F142" s="186"/>
      <c r="G142" s="187" t="s">
        <v>4101</v>
      </c>
      <c r="H142" s="188">
        <v>50</v>
      </c>
      <c r="I142" s="189" t="s">
        <v>3703</v>
      </c>
      <c r="J142" s="181">
        <v>4.66</v>
      </c>
      <c r="K142" s="154">
        <f t="shared" si="1"/>
        <v>233</v>
      </c>
    </row>
    <row r="143" spans="1:11" x14ac:dyDescent="0.25">
      <c r="A143" s="182"/>
      <c r="B143" s="176">
        <f>IF(AND(G143&lt;&gt;"",H143&gt;0,I143&lt;&gt;"",J143&lt;&gt;0,K143&lt;&gt;0),COUNT($B$11:B142)+1,"")</f>
        <v>132</v>
      </c>
      <c r="C143" s="183">
        <v>132</v>
      </c>
      <c r="D143" s="184"/>
      <c r="E143" s="185"/>
      <c r="F143" s="186"/>
      <c r="G143" s="187" t="s">
        <v>4102</v>
      </c>
      <c r="H143" s="188">
        <v>90</v>
      </c>
      <c r="I143" s="189" t="s">
        <v>3703</v>
      </c>
      <c r="J143" s="181">
        <v>3.96</v>
      </c>
      <c r="K143" s="154">
        <f t="shared" ref="K143:K206" si="2">IFERROR(IF(H143*J143&lt;&gt;0,ROUND(ROUND(H143,4)*ROUND(J143,4),2),""),"")</f>
        <v>356.4</v>
      </c>
    </row>
    <row r="144" spans="1:11" x14ac:dyDescent="0.25">
      <c r="A144" s="182"/>
      <c r="B144" s="176">
        <f>IF(AND(G144&lt;&gt;"",H144&gt;0,I144&lt;&gt;"",J144&lt;&gt;0,K144&lt;&gt;0),COUNT($B$11:B143)+1,"")</f>
        <v>133</v>
      </c>
      <c r="C144" s="183">
        <v>133</v>
      </c>
      <c r="D144" s="184"/>
      <c r="E144" s="185"/>
      <c r="F144" s="186"/>
      <c r="G144" s="187" t="s">
        <v>4103</v>
      </c>
      <c r="H144" s="188">
        <v>30</v>
      </c>
      <c r="I144" s="189" t="s">
        <v>3703</v>
      </c>
      <c r="J144" s="181">
        <v>4.78</v>
      </c>
      <c r="K144" s="154">
        <f t="shared" si="2"/>
        <v>143.4</v>
      </c>
    </row>
    <row r="145" spans="1:11" x14ac:dyDescent="0.25">
      <c r="A145" s="182"/>
      <c r="B145" s="176">
        <f>IF(AND(G145&lt;&gt;"",H145&gt;0,I145&lt;&gt;"",J145&lt;&gt;0,K145&lt;&gt;0),COUNT($B$11:B144)+1,"")</f>
        <v>134</v>
      </c>
      <c r="C145" s="183">
        <v>134</v>
      </c>
      <c r="D145" s="184"/>
      <c r="E145" s="185"/>
      <c r="F145" s="186"/>
      <c r="G145" s="187" t="s">
        <v>4104</v>
      </c>
      <c r="H145" s="188">
        <v>250</v>
      </c>
      <c r="I145" s="189" t="s">
        <v>3702</v>
      </c>
      <c r="J145" s="181">
        <v>1.46</v>
      </c>
      <c r="K145" s="154">
        <f t="shared" si="2"/>
        <v>365</v>
      </c>
    </row>
    <row r="146" spans="1:11" x14ac:dyDescent="0.25">
      <c r="A146" s="182"/>
      <c r="B146" s="176">
        <f>IF(AND(G146&lt;&gt;"",H146&gt;0,I146&lt;&gt;"",J146&lt;&gt;0,K146&lt;&gt;0),COUNT($B$11:B145)+1,"")</f>
        <v>135</v>
      </c>
      <c r="C146" s="183">
        <v>135</v>
      </c>
      <c r="D146" s="184"/>
      <c r="E146" s="185"/>
      <c r="F146" s="186"/>
      <c r="G146" s="187" t="s">
        <v>4105</v>
      </c>
      <c r="H146" s="188">
        <v>20</v>
      </c>
      <c r="I146" s="189" t="s">
        <v>3702</v>
      </c>
      <c r="J146" s="181">
        <v>35.75</v>
      </c>
      <c r="K146" s="154">
        <f t="shared" si="2"/>
        <v>715</v>
      </c>
    </row>
    <row r="147" spans="1:11" x14ac:dyDescent="0.25">
      <c r="A147" s="182"/>
      <c r="B147" s="176">
        <f>IF(AND(G147&lt;&gt;"",H147&gt;0,I147&lt;&gt;"",J147&lt;&gt;0,K147&lt;&gt;0),COUNT($B$11:B146)+1,"")</f>
        <v>136</v>
      </c>
      <c r="C147" s="183">
        <v>136</v>
      </c>
      <c r="D147" s="184"/>
      <c r="E147" s="185"/>
      <c r="F147" s="186"/>
      <c r="G147" s="187" t="s">
        <v>4225</v>
      </c>
      <c r="H147" s="188">
        <v>104</v>
      </c>
      <c r="I147" s="189" t="s">
        <v>3702</v>
      </c>
      <c r="J147" s="181">
        <v>18.13</v>
      </c>
      <c r="K147" s="154">
        <f t="shared" si="2"/>
        <v>1885.52</v>
      </c>
    </row>
    <row r="148" spans="1:11" x14ac:dyDescent="0.25">
      <c r="A148" s="182"/>
      <c r="B148" s="176">
        <f>IF(AND(G148&lt;&gt;"",H148&gt;0,I148&lt;&gt;"",J148&lt;&gt;0,K148&lt;&gt;0),COUNT($B$11:B147)+1,"")</f>
        <v>137</v>
      </c>
      <c r="C148" s="183">
        <v>137</v>
      </c>
      <c r="D148" s="184"/>
      <c r="E148" s="185"/>
      <c r="F148" s="186"/>
      <c r="G148" s="187" t="s">
        <v>4106</v>
      </c>
      <c r="H148" s="188">
        <v>3</v>
      </c>
      <c r="I148" s="189" t="s">
        <v>3702</v>
      </c>
      <c r="J148" s="181">
        <v>87.36</v>
      </c>
      <c r="K148" s="154">
        <f t="shared" si="2"/>
        <v>262.08</v>
      </c>
    </row>
    <row r="149" spans="1:11" x14ac:dyDescent="0.25">
      <c r="A149" s="182"/>
      <c r="B149" s="176">
        <f>IF(AND(G149&lt;&gt;"",H149&gt;0,I149&lt;&gt;"",J149&lt;&gt;0,K149&lt;&gt;0),COUNT($B$11:B148)+1,"")</f>
        <v>138</v>
      </c>
      <c r="C149" s="183">
        <v>138</v>
      </c>
      <c r="D149" s="184"/>
      <c r="E149" s="185"/>
      <c r="F149" s="186"/>
      <c r="G149" s="187" t="s">
        <v>4107</v>
      </c>
      <c r="H149" s="188">
        <v>20</v>
      </c>
      <c r="I149" s="189" t="s">
        <v>3702</v>
      </c>
      <c r="J149" s="181">
        <v>21.39</v>
      </c>
      <c r="K149" s="154">
        <f t="shared" si="2"/>
        <v>427.8</v>
      </c>
    </row>
    <row r="150" spans="1:11" x14ac:dyDescent="0.25">
      <c r="A150" s="182"/>
      <c r="B150" s="176">
        <f>IF(AND(G150&lt;&gt;"",H150&gt;0,I150&lt;&gt;"",J150&lt;&gt;0,K150&lt;&gt;0),COUNT($B$11:B149)+1,"")</f>
        <v>139</v>
      </c>
      <c r="C150" s="183">
        <v>139</v>
      </c>
      <c r="D150" s="184"/>
      <c r="E150" s="185"/>
      <c r="F150" s="186"/>
      <c r="G150" s="187" t="s">
        <v>4108</v>
      </c>
      <c r="H150" s="188">
        <v>160</v>
      </c>
      <c r="I150" s="189" t="s">
        <v>3703</v>
      </c>
      <c r="J150" s="181">
        <v>7.35</v>
      </c>
      <c r="K150" s="154">
        <f t="shared" si="2"/>
        <v>1176</v>
      </c>
    </row>
    <row r="151" spans="1:11" x14ac:dyDescent="0.25">
      <c r="A151" s="182"/>
      <c r="B151" s="176">
        <f>IF(AND(G151&lt;&gt;"",H151&gt;0,I151&lt;&gt;"",J151&lt;&gt;0,K151&lt;&gt;0),COUNT($B$11:B150)+1,"")</f>
        <v>140</v>
      </c>
      <c r="C151" s="183">
        <v>140</v>
      </c>
      <c r="D151" s="184"/>
      <c r="E151" s="185"/>
      <c r="F151" s="186"/>
      <c r="G151" s="187" t="s">
        <v>4109</v>
      </c>
      <c r="H151" s="188">
        <v>15</v>
      </c>
      <c r="I151" s="189" t="s">
        <v>3703</v>
      </c>
      <c r="J151" s="181">
        <v>16.12</v>
      </c>
      <c r="K151" s="154">
        <f t="shared" si="2"/>
        <v>241.8</v>
      </c>
    </row>
    <row r="152" spans="1:11" x14ac:dyDescent="0.25">
      <c r="A152" s="182"/>
      <c r="B152" s="176">
        <f>IF(AND(G152&lt;&gt;"",H152&gt;0,I152&lt;&gt;"",J152&lt;&gt;0,K152&lt;&gt;0),COUNT($B$11:B151)+1,"")</f>
        <v>141</v>
      </c>
      <c r="C152" s="183">
        <v>141</v>
      </c>
      <c r="D152" s="184"/>
      <c r="E152" s="185"/>
      <c r="F152" s="186"/>
      <c r="G152" s="187" t="s">
        <v>4110</v>
      </c>
      <c r="H152" s="188">
        <v>5</v>
      </c>
      <c r="I152" s="189" t="s">
        <v>3703</v>
      </c>
      <c r="J152" s="181">
        <v>18.13</v>
      </c>
      <c r="K152" s="154">
        <f t="shared" si="2"/>
        <v>90.65</v>
      </c>
    </row>
    <row r="153" spans="1:11" x14ac:dyDescent="0.25">
      <c r="A153" s="182"/>
      <c r="B153" s="176">
        <f>IF(AND(G153&lt;&gt;"",H153&gt;0,I153&lt;&gt;"",J153&lt;&gt;0,K153&lt;&gt;0),COUNT($B$11:B152)+1,"")</f>
        <v>142</v>
      </c>
      <c r="C153" s="183">
        <v>142</v>
      </c>
      <c r="D153" s="184"/>
      <c r="E153" s="185"/>
      <c r="F153" s="186"/>
      <c r="G153" s="187" t="s">
        <v>4111</v>
      </c>
      <c r="H153" s="188">
        <v>15</v>
      </c>
      <c r="I153" s="189" t="s">
        <v>3703</v>
      </c>
      <c r="J153" s="181">
        <v>9.86</v>
      </c>
      <c r="K153" s="154">
        <f t="shared" si="2"/>
        <v>147.9</v>
      </c>
    </row>
    <row r="154" spans="1:11" x14ac:dyDescent="0.25">
      <c r="A154" s="182"/>
      <c r="B154" s="176">
        <f>IF(AND(G154&lt;&gt;"",H154&gt;0,I154&lt;&gt;"",J154&lt;&gt;0,K154&lt;&gt;0),COUNT($B$11:B153)+1,"")</f>
        <v>143</v>
      </c>
      <c r="C154" s="183">
        <v>143</v>
      </c>
      <c r="D154" s="184"/>
      <c r="E154" s="185"/>
      <c r="F154" s="186"/>
      <c r="G154" s="187" t="s">
        <v>4112</v>
      </c>
      <c r="H154" s="188">
        <v>12</v>
      </c>
      <c r="I154" s="189" t="s">
        <v>3704</v>
      </c>
      <c r="J154" s="181">
        <v>19.57</v>
      </c>
      <c r="K154" s="154">
        <f t="shared" si="2"/>
        <v>234.84</v>
      </c>
    </row>
    <row r="155" spans="1:11" x14ac:dyDescent="0.25">
      <c r="A155" s="182"/>
      <c r="B155" s="176">
        <f>IF(AND(G155&lt;&gt;"",H155&gt;0,I155&lt;&gt;"",J155&lt;&gt;0,K155&lt;&gt;0),COUNT($B$11:B154)+1,"")</f>
        <v>144</v>
      </c>
      <c r="C155" s="183">
        <v>144</v>
      </c>
      <c r="D155" s="184"/>
      <c r="E155" s="185"/>
      <c r="F155" s="186"/>
      <c r="G155" s="187" t="s">
        <v>4113</v>
      </c>
      <c r="H155" s="188">
        <v>7</v>
      </c>
      <c r="I155" s="189" t="s">
        <v>3703</v>
      </c>
      <c r="J155" s="181">
        <v>11.95</v>
      </c>
      <c r="K155" s="154">
        <f t="shared" si="2"/>
        <v>83.65</v>
      </c>
    </row>
    <row r="156" spans="1:11" x14ac:dyDescent="0.25">
      <c r="A156" s="182"/>
      <c r="B156" s="176">
        <f>IF(AND(G156&lt;&gt;"",H156&gt;0,I156&lt;&gt;"",J156&lt;&gt;0,K156&lt;&gt;0),COUNT($B$11:B155)+1,"")</f>
        <v>145</v>
      </c>
      <c r="C156" s="183">
        <v>145</v>
      </c>
      <c r="D156" s="184"/>
      <c r="E156" s="185"/>
      <c r="F156" s="186"/>
      <c r="G156" s="187" t="s">
        <v>4114</v>
      </c>
      <c r="H156" s="188">
        <v>3</v>
      </c>
      <c r="I156" s="189" t="s">
        <v>3702</v>
      </c>
      <c r="J156" s="181">
        <v>65.900000000000006</v>
      </c>
      <c r="K156" s="154">
        <f t="shared" si="2"/>
        <v>197.7</v>
      </c>
    </row>
    <row r="157" spans="1:11" x14ac:dyDescent="0.25">
      <c r="A157" s="182"/>
      <c r="B157" s="176">
        <f>IF(AND(G157&lt;&gt;"",H157&gt;0,I157&lt;&gt;"",J157&lt;&gt;0,K157&lt;&gt;0),COUNT($B$11:B156)+1,"")</f>
        <v>146</v>
      </c>
      <c r="C157" s="183">
        <v>146</v>
      </c>
      <c r="D157" s="184"/>
      <c r="E157" s="185"/>
      <c r="F157" s="186"/>
      <c r="G157" s="187" t="s">
        <v>4115</v>
      </c>
      <c r="H157" s="188">
        <v>20</v>
      </c>
      <c r="I157" s="189" t="s">
        <v>3704</v>
      </c>
      <c r="J157" s="181">
        <v>29.85</v>
      </c>
      <c r="K157" s="154">
        <f t="shared" si="2"/>
        <v>597</v>
      </c>
    </row>
    <row r="158" spans="1:11" x14ac:dyDescent="0.25">
      <c r="A158" s="182"/>
      <c r="B158" s="176">
        <f>IF(AND(G158&lt;&gt;"",H158&gt;0,I158&lt;&gt;"",J158&lt;&gt;0,K158&lt;&gt;0),COUNT($B$11:B157)+1,"")</f>
        <v>147</v>
      </c>
      <c r="C158" s="183">
        <v>147</v>
      </c>
      <c r="D158" s="184"/>
      <c r="E158" s="185"/>
      <c r="F158" s="186"/>
      <c r="G158" s="187" t="s">
        <v>4116</v>
      </c>
      <c r="H158" s="188">
        <v>90</v>
      </c>
      <c r="I158" s="189" t="s">
        <v>3704</v>
      </c>
      <c r="J158" s="181">
        <v>13.88</v>
      </c>
      <c r="K158" s="154">
        <f t="shared" si="2"/>
        <v>1249.2</v>
      </c>
    </row>
    <row r="159" spans="1:11" x14ac:dyDescent="0.25">
      <c r="A159" s="182"/>
      <c r="B159" s="176">
        <f>IF(AND(G159&lt;&gt;"",H159&gt;0,I159&lt;&gt;"",J159&lt;&gt;0,K159&lt;&gt;0),COUNT($B$11:B158)+1,"")</f>
        <v>148</v>
      </c>
      <c r="C159" s="183">
        <v>148</v>
      </c>
      <c r="D159" s="184"/>
      <c r="E159" s="185"/>
      <c r="F159" s="186"/>
      <c r="G159" s="187" t="s">
        <v>4117</v>
      </c>
      <c r="H159" s="188">
        <v>60</v>
      </c>
      <c r="I159" s="189" t="s">
        <v>3695</v>
      </c>
      <c r="J159" s="181">
        <v>38.82</v>
      </c>
      <c r="K159" s="154">
        <f t="shared" si="2"/>
        <v>2329.1999999999998</v>
      </c>
    </row>
    <row r="160" spans="1:11" x14ac:dyDescent="0.25">
      <c r="A160" s="182"/>
      <c r="B160" s="176">
        <f>IF(AND(G160&lt;&gt;"",H160&gt;0,I160&lt;&gt;"",J160&lt;&gt;0,K160&lt;&gt;0),COUNT($B$11:B159)+1,"")</f>
        <v>149</v>
      </c>
      <c r="C160" s="183">
        <v>149</v>
      </c>
      <c r="D160" s="184"/>
      <c r="E160" s="185"/>
      <c r="F160" s="186"/>
      <c r="G160" s="187" t="s">
        <v>4118</v>
      </c>
      <c r="H160" s="188">
        <v>40</v>
      </c>
      <c r="I160" s="189" t="s">
        <v>3695</v>
      </c>
      <c r="J160" s="181">
        <v>49.78</v>
      </c>
      <c r="K160" s="154">
        <f t="shared" si="2"/>
        <v>1991.2</v>
      </c>
    </row>
    <row r="161" spans="1:11" x14ac:dyDescent="0.25">
      <c r="A161" s="182"/>
      <c r="B161" s="176">
        <f>IF(AND(G161&lt;&gt;"",H161&gt;0,I161&lt;&gt;"",J161&lt;&gt;0,K161&lt;&gt;0),COUNT($B$11:B160)+1,"")</f>
        <v>150</v>
      </c>
      <c r="C161" s="183">
        <v>150</v>
      </c>
      <c r="D161" s="184"/>
      <c r="E161" s="185"/>
      <c r="F161" s="186"/>
      <c r="G161" s="187" t="s">
        <v>4119</v>
      </c>
      <c r="H161" s="188">
        <v>66</v>
      </c>
      <c r="I161" s="189" t="s">
        <v>3695</v>
      </c>
      <c r="J161" s="181">
        <v>49.78</v>
      </c>
      <c r="K161" s="154">
        <f t="shared" si="2"/>
        <v>3285.48</v>
      </c>
    </row>
    <row r="162" spans="1:11" x14ac:dyDescent="0.25">
      <c r="A162" s="182"/>
      <c r="B162" s="176">
        <f>IF(AND(G162&lt;&gt;"",H162&gt;0,I162&lt;&gt;"",J162&lt;&gt;0,K162&lt;&gt;0),COUNT($B$11:B161)+1,"")</f>
        <v>151</v>
      </c>
      <c r="C162" s="183">
        <v>151</v>
      </c>
      <c r="D162" s="184"/>
      <c r="E162" s="185"/>
      <c r="F162" s="186"/>
      <c r="G162" s="187" t="s">
        <v>4120</v>
      </c>
      <c r="H162" s="188">
        <v>6</v>
      </c>
      <c r="I162" s="189" t="s">
        <v>3704</v>
      </c>
      <c r="J162" s="181">
        <v>31.5</v>
      </c>
      <c r="K162" s="154">
        <f t="shared" si="2"/>
        <v>189</v>
      </c>
    </row>
    <row r="163" spans="1:11" x14ac:dyDescent="0.25">
      <c r="A163" s="182"/>
      <c r="B163" s="176">
        <f>IF(AND(G163&lt;&gt;"",H163&gt;0,I163&lt;&gt;"",J163&lt;&gt;0,K163&lt;&gt;0),COUNT($B$11:B162)+1,"")</f>
        <v>152</v>
      </c>
      <c r="C163" s="183">
        <v>152</v>
      </c>
      <c r="D163" s="184"/>
      <c r="E163" s="185"/>
      <c r="F163" s="186"/>
      <c r="G163" s="187" t="s">
        <v>4121</v>
      </c>
      <c r="H163" s="188">
        <v>6</v>
      </c>
      <c r="I163" s="189" t="s">
        <v>3704</v>
      </c>
      <c r="J163" s="181">
        <v>16.989999999999998</v>
      </c>
      <c r="K163" s="154">
        <f t="shared" si="2"/>
        <v>101.94</v>
      </c>
    </row>
    <row r="164" spans="1:11" x14ac:dyDescent="0.25">
      <c r="A164" s="182"/>
      <c r="B164" s="176">
        <f>IF(AND(G164&lt;&gt;"",H164&gt;0,I164&lt;&gt;"",J164&lt;&gt;0,K164&lt;&gt;0),COUNT($B$11:B163)+1,"")</f>
        <v>153</v>
      </c>
      <c r="C164" s="183">
        <v>153</v>
      </c>
      <c r="D164" s="184"/>
      <c r="E164" s="185"/>
      <c r="F164" s="186"/>
      <c r="G164" s="187" t="s">
        <v>4122</v>
      </c>
      <c r="H164" s="188">
        <v>80</v>
      </c>
      <c r="I164" s="189" t="s">
        <v>3703</v>
      </c>
      <c r="J164" s="181">
        <v>37.049999999999997</v>
      </c>
      <c r="K164" s="154">
        <f t="shared" si="2"/>
        <v>2964</v>
      </c>
    </row>
    <row r="165" spans="1:11" x14ac:dyDescent="0.25">
      <c r="A165" s="182"/>
      <c r="B165" s="176">
        <f>IF(AND(G165&lt;&gt;"",H165&gt;0,I165&lt;&gt;"",J165&lt;&gt;0,K165&lt;&gt;0),COUNT($B$11:B164)+1,"")</f>
        <v>154</v>
      </c>
      <c r="C165" s="183">
        <v>154</v>
      </c>
      <c r="D165" s="184"/>
      <c r="E165" s="185"/>
      <c r="F165" s="186"/>
      <c r="G165" s="187" t="s">
        <v>4123</v>
      </c>
      <c r="H165" s="188">
        <v>30</v>
      </c>
      <c r="I165" s="189" t="s">
        <v>3703</v>
      </c>
      <c r="J165" s="181">
        <v>19.63</v>
      </c>
      <c r="K165" s="154">
        <f t="shared" si="2"/>
        <v>588.9</v>
      </c>
    </row>
    <row r="166" spans="1:11" x14ac:dyDescent="0.25">
      <c r="A166" s="182"/>
      <c r="B166" s="176">
        <f>IF(AND(G166&lt;&gt;"",H166&gt;0,I166&lt;&gt;"",J166&lt;&gt;0,K166&lt;&gt;0),COUNT($B$11:B165)+1,"")</f>
        <v>155</v>
      </c>
      <c r="C166" s="183">
        <v>155</v>
      </c>
      <c r="D166" s="184"/>
      <c r="E166" s="185"/>
      <c r="F166" s="186"/>
      <c r="G166" s="187" t="s">
        <v>4124</v>
      </c>
      <c r="H166" s="188">
        <v>30</v>
      </c>
      <c r="I166" s="189" t="s">
        <v>3703</v>
      </c>
      <c r="J166" s="181">
        <v>33.71</v>
      </c>
      <c r="K166" s="154">
        <f t="shared" si="2"/>
        <v>1011.3</v>
      </c>
    </row>
    <row r="167" spans="1:11" x14ac:dyDescent="0.25">
      <c r="A167" s="182"/>
      <c r="B167" s="176">
        <f>IF(AND(G167&lt;&gt;"",H167&gt;0,I167&lt;&gt;"",J167&lt;&gt;0,K167&lt;&gt;0),COUNT($B$11:B166)+1,"")</f>
        <v>156</v>
      </c>
      <c r="C167" s="183">
        <v>156</v>
      </c>
      <c r="D167" s="184"/>
      <c r="E167" s="185"/>
      <c r="F167" s="186"/>
      <c r="G167" s="187" t="s">
        <v>4125</v>
      </c>
      <c r="H167" s="188">
        <v>12</v>
      </c>
      <c r="I167" s="189" t="s">
        <v>3703</v>
      </c>
      <c r="J167" s="181">
        <v>12.46</v>
      </c>
      <c r="K167" s="154">
        <f t="shared" si="2"/>
        <v>149.52000000000001</v>
      </c>
    </row>
    <row r="168" spans="1:11" x14ac:dyDescent="0.25">
      <c r="A168" s="182"/>
      <c r="B168" s="176">
        <f>IF(AND(G168&lt;&gt;"",H168&gt;0,I168&lt;&gt;"",J168&lt;&gt;0,K168&lt;&gt;0),COUNT($B$11:B167)+1,"")</f>
        <v>157</v>
      </c>
      <c r="C168" s="183">
        <v>157</v>
      </c>
      <c r="D168" s="184"/>
      <c r="E168" s="185"/>
      <c r="F168" s="186"/>
      <c r="G168" s="187" t="s">
        <v>4126</v>
      </c>
      <c r="H168" s="188">
        <v>120</v>
      </c>
      <c r="I168" s="189" t="s">
        <v>3728</v>
      </c>
      <c r="J168" s="181">
        <v>10.83</v>
      </c>
      <c r="K168" s="154">
        <f t="shared" si="2"/>
        <v>1299.5999999999999</v>
      </c>
    </row>
    <row r="169" spans="1:11" x14ac:dyDescent="0.25">
      <c r="A169" s="182"/>
      <c r="B169" s="176">
        <f>IF(AND(G169&lt;&gt;"",H169&gt;0,I169&lt;&gt;"",J169&lt;&gt;0,K169&lt;&gt;0),COUNT($B$11:B168)+1,"")</f>
        <v>158</v>
      </c>
      <c r="C169" s="183">
        <v>158</v>
      </c>
      <c r="D169" s="184"/>
      <c r="E169" s="185"/>
      <c r="F169" s="186"/>
      <c r="G169" s="187" t="s">
        <v>4127</v>
      </c>
      <c r="H169" s="188">
        <v>5</v>
      </c>
      <c r="I169" s="189" t="s">
        <v>3703</v>
      </c>
      <c r="J169" s="181">
        <v>36.01</v>
      </c>
      <c r="K169" s="154">
        <f t="shared" si="2"/>
        <v>180.05</v>
      </c>
    </row>
    <row r="170" spans="1:11" x14ac:dyDescent="0.25">
      <c r="A170" s="182"/>
      <c r="B170" s="176">
        <f>IF(AND(G170&lt;&gt;"",H170&gt;0,I170&lt;&gt;"",J170&lt;&gt;0,K170&lt;&gt;0),COUNT($B$11:B169)+1,"")</f>
        <v>159</v>
      </c>
      <c r="C170" s="183">
        <v>159</v>
      </c>
      <c r="D170" s="184"/>
      <c r="E170" s="185"/>
      <c r="F170" s="186"/>
      <c r="G170" s="187" t="s">
        <v>4128</v>
      </c>
      <c r="H170" s="188">
        <v>12</v>
      </c>
      <c r="I170" s="189" t="s">
        <v>3907</v>
      </c>
      <c r="J170" s="181">
        <v>52.5</v>
      </c>
      <c r="K170" s="154">
        <f t="shared" si="2"/>
        <v>630</v>
      </c>
    </row>
    <row r="171" spans="1:11" x14ac:dyDescent="0.25">
      <c r="A171" s="182"/>
      <c r="B171" s="176">
        <f>IF(AND(G171&lt;&gt;"",H171&gt;0,I171&lt;&gt;"",J171&lt;&gt;0,K171&lt;&gt;0),COUNT($B$11:B170)+1,"")</f>
        <v>160</v>
      </c>
      <c r="C171" s="183">
        <v>160</v>
      </c>
      <c r="D171" s="184"/>
      <c r="E171" s="185"/>
      <c r="F171" s="186"/>
      <c r="G171" s="187" t="s">
        <v>4129</v>
      </c>
      <c r="H171" s="188">
        <v>96</v>
      </c>
      <c r="I171" s="189" t="s">
        <v>3704</v>
      </c>
      <c r="J171" s="181">
        <v>5.36</v>
      </c>
      <c r="K171" s="154">
        <f t="shared" si="2"/>
        <v>514.55999999999995</v>
      </c>
    </row>
    <row r="172" spans="1:11" x14ac:dyDescent="0.25">
      <c r="A172" s="182"/>
      <c r="B172" s="176">
        <f>IF(AND(G172&lt;&gt;"",H172&gt;0,I172&lt;&gt;"",J172&lt;&gt;0,K172&lt;&gt;0),COUNT($B$11:B171)+1,"")</f>
        <v>161</v>
      </c>
      <c r="C172" s="183">
        <v>161</v>
      </c>
      <c r="D172" s="184"/>
      <c r="E172" s="185"/>
      <c r="F172" s="186"/>
      <c r="G172" s="187" t="s">
        <v>4130</v>
      </c>
      <c r="H172" s="188">
        <v>300</v>
      </c>
      <c r="I172" s="189" t="s">
        <v>3702</v>
      </c>
      <c r="J172" s="181">
        <v>2.16</v>
      </c>
      <c r="K172" s="154">
        <f t="shared" si="2"/>
        <v>648</v>
      </c>
    </row>
    <row r="173" spans="1:11" x14ac:dyDescent="0.25">
      <c r="A173" s="182"/>
      <c r="B173" s="176">
        <f>IF(AND(G173&lt;&gt;"",H173&gt;0,I173&lt;&gt;"",J173&lt;&gt;0,K173&lt;&gt;0),COUNT($B$11:B172)+1,"")</f>
        <v>162</v>
      </c>
      <c r="C173" s="183">
        <v>162</v>
      </c>
      <c r="D173" s="184"/>
      <c r="E173" s="185"/>
      <c r="F173" s="186"/>
      <c r="G173" s="187" t="s">
        <v>4131</v>
      </c>
      <c r="H173" s="188">
        <v>30</v>
      </c>
      <c r="I173" s="189" t="s">
        <v>3738</v>
      </c>
      <c r="J173" s="181">
        <v>13.91</v>
      </c>
      <c r="K173" s="154">
        <f t="shared" si="2"/>
        <v>417.3</v>
      </c>
    </row>
    <row r="174" spans="1:11" x14ac:dyDescent="0.25">
      <c r="A174" s="182"/>
      <c r="B174" s="176">
        <f>IF(AND(G174&lt;&gt;"",H174&gt;0,I174&lt;&gt;"",J174&lt;&gt;0,K174&lt;&gt;0),COUNT($B$11:B173)+1,"")</f>
        <v>163</v>
      </c>
      <c r="C174" s="183">
        <v>163</v>
      </c>
      <c r="D174" s="184"/>
      <c r="E174" s="185"/>
      <c r="F174" s="186"/>
      <c r="G174" s="187" t="s">
        <v>4132</v>
      </c>
      <c r="H174" s="188">
        <v>310</v>
      </c>
      <c r="I174" s="189" t="s">
        <v>3702</v>
      </c>
      <c r="J174" s="181">
        <v>7.32</v>
      </c>
      <c r="K174" s="154">
        <f t="shared" si="2"/>
        <v>2269.1999999999998</v>
      </c>
    </row>
    <row r="175" spans="1:11" x14ac:dyDescent="0.25">
      <c r="A175" s="182"/>
      <c r="B175" s="176">
        <f>IF(AND(G175&lt;&gt;"",H175&gt;0,I175&lt;&gt;"",J175&lt;&gt;0,K175&lt;&gt;0),COUNT($B$11:B174)+1,"")</f>
        <v>164</v>
      </c>
      <c r="C175" s="183">
        <v>164</v>
      </c>
      <c r="D175" s="184"/>
      <c r="E175" s="185"/>
      <c r="F175" s="186"/>
      <c r="G175" s="187" t="s">
        <v>4133</v>
      </c>
      <c r="H175" s="188">
        <v>2</v>
      </c>
      <c r="I175" s="189" t="s">
        <v>3704</v>
      </c>
      <c r="J175" s="181">
        <v>49.9</v>
      </c>
      <c r="K175" s="154">
        <f t="shared" si="2"/>
        <v>99.8</v>
      </c>
    </row>
    <row r="176" spans="1:11" x14ac:dyDescent="0.25">
      <c r="A176" s="182"/>
      <c r="B176" s="176">
        <f>IF(AND(G176&lt;&gt;"",H176&gt;0,I176&lt;&gt;"",J176&lt;&gt;0,K176&lt;&gt;0),COUNT($B$11:B175)+1,"")</f>
        <v>165</v>
      </c>
      <c r="C176" s="183">
        <v>165</v>
      </c>
      <c r="D176" s="184"/>
      <c r="E176" s="185"/>
      <c r="F176" s="186"/>
      <c r="G176" s="187" t="s">
        <v>4134</v>
      </c>
      <c r="H176" s="188">
        <v>130</v>
      </c>
      <c r="I176" s="189" t="s">
        <v>3703</v>
      </c>
      <c r="J176" s="181">
        <v>8.4</v>
      </c>
      <c r="K176" s="154">
        <f t="shared" si="2"/>
        <v>1092</v>
      </c>
    </row>
    <row r="177" spans="1:11" x14ac:dyDescent="0.25">
      <c r="A177" s="182"/>
      <c r="B177" s="176">
        <f>IF(AND(G177&lt;&gt;"",H177&gt;0,I177&lt;&gt;"",J177&lt;&gt;0,K177&lt;&gt;0),COUNT($B$11:B176)+1,"")</f>
        <v>166</v>
      </c>
      <c r="C177" s="183">
        <v>166</v>
      </c>
      <c r="D177" s="184"/>
      <c r="E177" s="185"/>
      <c r="F177" s="186"/>
      <c r="G177" s="187" t="s">
        <v>4135</v>
      </c>
      <c r="H177" s="188">
        <v>30</v>
      </c>
      <c r="I177" s="189" t="s">
        <v>3704</v>
      </c>
      <c r="J177" s="181">
        <v>2.5</v>
      </c>
      <c r="K177" s="154">
        <f t="shared" si="2"/>
        <v>75</v>
      </c>
    </row>
    <row r="178" spans="1:11" x14ac:dyDescent="0.25">
      <c r="A178" s="182"/>
      <c r="B178" s="176">
        <f>IF(AND(G178&lt;&gt;"",H178&gt;0,I178&lt;&gt;"",J178&lt;&gt;0,K178&lt;&gt;0),COUNT($B$11:B177)+1,"")</f>
        <v>167</v>
      </c>
      <c r="C178" s="183">
        <v>167</v>
      </c>
      <c r="D178" s="184"/>
      <c r="E178" s="185"/>
      <c r="F178" s="186"/>
      <c r="G178" s="187" t="s">
        <v>4136</v>
      </c>
      <c r="H178" s="188">
        <v>30</v>
      </c>
      <c r="I178" s="189" t="s">
        <v>3704</v>
      </c>
      <c r="J178" s="181">
        <v>9.9</v>
      </c>
      <c r="K178" s="154">
        <f t="shared" si="2"/>
        <v>297</v>
      </c>
    </row>
    <row r="179" spans="1:11" x14ac:dyDescent="0.25">
      <c r="A179" s="182"/>
      <c r="B179" s="176">
        <f>IF(AND(G179&lt;&gt;"",H179&gt;0,I179&lt;&gt;"",J179&lt;&gt;0,K179&lt;&gt;0),COUNT($B$11:B178)+1,"")</f>
        <v>168</v>
      </c>
      <c r="C179" s="183">
        <v>168</v>
      </c>
      <c r="D179" s="184"/>
      <c r="E179" s="185"/>
      <c r="F179" s="186"/>
      <c r="G179" s="187" t="s">
        <v>4137</v>
      </c>
      <c r="H179" s="188">
        <v>25</v>
      </c>
      <c r="I179" s="189" t="s">
        <v>3704</v>
      </c>
      <c r="J179" s="181">
        <v>6.76</v>
      </c>
      <c r="K179" s="154">
        <f t="shared" si="2"/>
        <v>169</v>
      </c>
    </row>
    <row r="180" spans="1:11" x14ac:dyDescent="0.25">
      <c r="A180" s="182"/>
      <c r="B180" s="176">
        <f>IF(AND(G180&lt;&gt;"",H180&gt;0,I180&lt;&gt;"",J180&lt;&gt;0,K180&lt;&gt;0),COUNT($B$11:B179)+1,"")</f>
        <v>169</v>
      </c>
      <c r="C180" s="183">
        <v>169</v>
      </c>
      <c r="D180" s="184"/>
      <c r="E180" s="185"/>
      <c r="F180" s="186"/>
      <c r="G180" s="187" t="s">
        <v>4138</v>
      </c>
      <c r="H180" s="188">
        <v>12</v>
      </c>
      <c r="I180" s="189" t="s">
        <v>3702</v>
      </c>
      <c r="J180" s="181">
        <v>16.989999999999998</v>
      </c>
      <c r="K180" s="154">
        <f t="shared" si="2"/>
        <v>203.88</v>
      </c>
    </row>
    <row r="181" spans="1:11" x14ac:dyDescent="0.25">
      <c r="A181" s="182"/>
      <c r="B181" s="176">
        <f>IF(AND(G181&lt;&gt;"",H181&gt;0,I181&lt;&gt;"",J181&lt;&gt;0,K181&lt;&gt;0),COUNT($B$11:B180)+1,"")</f>
        <v>170</v>
      </c>
      <c r="C181" s="183">
        <v>170</v>
      </c>
      <c r="D181" s="184"/>
      <c r="E181" s="185"/>
      <c r="F181" s="186"/>
      <c r="G181" s="187" t="s">
        <v>4139</v>
      </c>
      <c r="H181" s="188">
        <v>24</v>
      </c>
      <c r="I181" s="189" t="s">
        <v>3702</v>
      </c>
      <c r="J181" s="181">
        <v>51.77</v>
      </c>
      <c r="K181" s="154">
        <f t="shared" si="2"/>
        <v>1242.48</v>
      </c>
    </row>
    <row r="182" spans="1:11" x14ac:dyDescent="0.25">
      <c r="A182" s="182"/>
      <c r="B182" s="176">
        <f>IF(AND(G182&lt;&gt;"",H182&gt;0,I182&lt;&gt;"",J182&lt;&gt;0,K182&lt;&gt;0),COUNT($B$11:B181)+1,"")</f>
        <v>171</v>
      </c>
      <c r="C182" s="183">
        <v>171</v>
      </c>
      <c r="D182" s="184"/>
      <c r="E182" s="185"/>
      <c r="F182" s="186"/>
      <c r="G182" s="187" t="s">
        <v>4140</v>
      </c>
      <c r="H182" s="188">
        <v>120</v>
      </c>
      <c r="I182" s="189" t="s">
        <v>3704</v>
      </c>
      <c r="J182" s="181">
        <v>5.58</v>
      </c>
      <c r="K182" s="154">
        <f t="shared" si="2"/>
        <v>669.6</v>
      </c>
    </row>
    <row r="183" spans="1:11" x14ac:dyDescent="0.25">
      <c r="A183" s="182"/>
      <c r="B183" s="176">
        <f>IF(AND(G183&lt;&gt;"",H183&gt;0,I183&lt;&gt;"",J183&lt;&gt;0,K183&lt;&gt;0),COUNT($B$11:B182)+1,"")</f>
        <v>172</v>
      </c>
      <c r="C183" s="183">
        <v>172</v>
      </c>
      <c r="D183" s="184"/>
      <c r="E183" s="185"/>
      <c r="F183" s="186"/>
      <c r="G183" s="187" t="s">
        <v>4141</v>
      </c>
      <c r="H183" s="188">
        <v>100</v>
      </c>
      <c r="I183" s="189" t="s">
        <v>3704</v>
      </c>
      <c r="J183" s="181">
        <v>9.75</v>
      </c>
      <c r="K183" s="154">
        <f t="shared" si="2"/>
        <v>975</v>
      </c>
    </row>
    <row r="184" spans="1:11" x14ac:dyDescent="0.25">
      <c r="A184" s="182"/>
      <c r="B184" s="176">
        <f>IF(AND(G184&lt;&gt;"",H184&gt;0,I184&lt;&gt;"",J184&lt;&gt;0,K184&lt;&gt;0),COUNT($B$11:B183)+1,"")</f>
        <v>173</v>
      </c>
      <c r="C184" s="183">
        <v>173</v>
      </c>
      <c r="D184" s="184"/>
      <c r="E184" s="185"/>
      <c r="F184" s="186"/>
      <c r="G184" s="187" t="s">
        <v>4142</v>
      </c>
      <c r="H184" s="188">
        <v>260</v>
      </c>
      <c r="I184" s="189" t="s">
        <v>3702</v>
      </c>
      <c r="J184" s="181">
        <v>2.63</v>
      </c>
      <c r="K184" s="154">
        <f t="shared" si="2"/>
        <v>683.8</v>
      </c>
    </row>
    <row r="185" spans="1:11" x14ac:dyDescent="0.25">
      <c r="A185" s="182"/>
      <c r="B185" s="176">
        <f>IF(AND(G185&lt;&gt;"",H185&gt;0,I185&lt;&gt;"",J185&lt;&gt;0,K185&lt;&gt;0),COUNT($B$11:B184)+1,"")</f>
        <v>174</v>
      </c>
      <c r="C185" s="183">
        <v>174</v>
      </c>
      <c r="D185" s="184"/>
      <c r="E185" s="185"/>
      <c r="F185" s="186"/>
      <c r="G185" s="187" t="s">
        <v>4143</v>
      </c>
      <c r="H185" s="188">
        <v>200</v>
      </c>
      <c r="I185" s="189" t="s">
        <v>3702</v>
      </c>
      <c r="J185" s="181">
        <v>0.85</v>
      </c>
      <c r="K185" s="154">
        <f t="shared" si="2"/>
        <v>170</v>
      </c>
    </row>
    <row r="186" spans="1:11" x14ac:dyDescent="0.25">
      <c r="A186" s="182"/>
      <c r="B186" s="176">
        <f>IF(AND(G186&lt;&gt;"",H186&gt;0,I186&lt;&gt;"",J186&lt;&gt;0,K186&lt;&gt;0),COUNT($B$11:B185)+1,"")</f>
        <v>175</v>
      </c>
      <c r="C186" s="183">
        <v>175</v>
      </c>
      <c r="D186" s="184"/>
      <c r="E186" s="185"/>
      <c r="F186" s="186"/>
      <c r="G186" s="187" t="s">
        <v>4144</v>
      </c>
      <c r="H186" s="188">
        <v>140</v>
      </c>
      <c r="I186" s="189" t="s">
        <v>3702</v>
      </c>
      <c r="J186" s="181">
        <v>0.85</v>
      </c>
      <c r="K186" s="154">
        <f t="shared" si="2"/>
        <v>119</v>
      </c>
    </row>
    <row r="187" spans="1:11" x14ac:dyDescent="0.25">
      <c r="A187" s="182"/>
      <c r="B187" s="176">
        <f>IF(AND(G187&lt;&gt;"",H187&gt;0,I187&lt;&gt;"",J187&lt;&gt;0,K187&lt;&gt;0),COUNT($B$11:B186)+1,"")</f>
        <v>176</v>
      </c>
      <c r="C187" s="183">
        <v>176</v>
      </c>
      <c r="D187" s="184"/>
      <c r="E187" s="185"/>
      <c r="F187" s="186"/>
      <c r="G187" s="187" t="s">
        <v>4145</v>
      </c>
      <c r="H187" s="188">
        <v>190</v>
      </c>
      <c r="I187" s="189" t="s">
        <v>3702</v>
      </c>
      <c r="J187" s="181">
        <v>1.41</v>
      </c>
      <c r="K187" s="154">
        <f t="shared" si="2"/>
        <v>267.89999999999998</v>
      </c>
    </row>
    <row r="188" spans="1:11" x14ac:dyDescent="0.25">
      <c r="A188" s="182"/>
      <c r="B188" s="176">
        <f>IF(AND(G188&lt;&gt;"",H188&gt;0,I188&lt;&gt;"",J188&lt;&gt;0,K188&lt;&gt;0),COUNT($B$11:B187)+1,"")</f>
        <v>177</v>
      </c>
      <c r="C188" s="183">
        <v>177</v>
      </c>
      <c r="D188" s="184"/>
      <c r="E188" s="185"/>
      <c r="F188" s="186"/>
      <c r="G188" s="187" t="s">
        <v>4146</v>
      </c>
      <c r="H188" s="188">
        <v>500</v>
      </c>
      <c r="I188" s="189" t="s">
        <v>3702</v>
      </c>
      <c r="J188" s="181">
        <v>16.64</v>
      </c>
      <c r="K188" s="154">
        <f t="shared" si="2"/>
        <v>8320</v>
      </c>
    </row>
    <row r="189" spans="1:11" x14ac:dyDescent="0.25">
      <c r="A189" s="182"/>
      <c r="B189" s="176">
        <f>IF(AND(G189&lt;&gt;"",H189&gt;0,I189&lt;&gt;"",J189&lt;&gt;0,K189&lt;&gt;0),COUNT($B$11:B188)+1,"")</f>
        <v>178</v>
      </c>
      <c r="C189" s="183">
        <v>178</v>
      </c>
      <c r="D189" s="184"/>
      <c r="E189" s="185"/>
      <c r="F189" s="186"/>
      <c r="G189" s="187" t="s">
        <v>4147</v>
      </c>
      <c r="H189" s="188">
        <v>110</v>
      </c>
      <c r="I189" s="189" t="s">
        <v>3702</v>
      </c>
      <c r="J189" s="181">
        <v>1.32</v>
      </c>
      <c r="K189" s="154">
        <f t="shared" si="2"/>
        <v>145.19999999999999</v>
      </c>
    </row>
    <row r="190" spans="1:11" x14ac:dyDescent="0.25">
      <c r="A190" s="182"/>
      <c r="B190" s="176">
        <f>IF(AND(G190&lt;&gt;"",H190&gt;0,I190&lt;&gt;"",J190&lt;&gt;0,K190&lt;&gt;0),COUNT($B$11:B189)+1,"")</f>
        <v>179</v>
      </c>
      <c r="C190" s="183">
        <v>179</v>
      </c>
      <c r="D190" s="184"/>
      <c r="E190" s="185"/>
      <c r="F190" s="186"/>
      <c r="G190" s="187" t="s">
        <v>4148</v>
      </c>
      <c r="H190" s="188">
        <v>220</v>
      </c>
      <c r="I190" s="189" t="s">
        <v>3702</v>
      </c>
      <c r="J190" s="181">
        <v>1.56</v>
      </c>
      <c r="K190" s="154">
        <f t="shared" si="2"/>
        <v>343.2</v>
      </c>
    </row>
    <row r="191" spans="1:11" x14ac:dyDescent="0.25">
      <c r="A191" s="182"/>
      <c r="B191" s="176">
        <f>IF(AND(G191&lt;&gt;"",H191&gt;0,I191&lt;&gt;"",J191&lt;&gt;0,K191&lt;&gt;0),COUNT($B$11:B190)+1,"")</f>
        <v>180</v>
      </c>
      <c r="C191" s="183">
        <v>180</v>
      </c>
      <c r="D191" s="184"/>
      <c r="E191" s="185"/>
      <c r="F191" s="186"/>
      <c r="G191" s="187" t="s">
        <v>4149</v>
      </c>
      <c r="H191" s="188">
        <v>180</v>
      </c>
      <c r="I191" s="189" t="s">
        <v>3704</v>
      </c>
      <c r="J191" s="181">
        <v>20.260000000000002</v>
      </c>
      <c r="K191" s="154">
        <f t="shared" si="2"/>
        <v>3646.8</v>
      </c>
    </row>
    <row r="192" spans="1:11" x14ac:dyDescent="0.25">
      <c r="A192" s="182"/>
      <c r="B192" s="176">
        <f>IF(AND(G192&lt;&gt;"",H192&gt;0,I192&lt;&gt;"",J192&lt;&gt;0,K192&lt;&gt;0),COUNT($B$11:B191)+1,"")</f>
        <v>181</v>
      </c>
      <c r="C192" s="183">
        <v>181</v>
      </c>
      <c r="D192" s="184"/>
      <c r="E192" s="185"/>
      <c r="F192" s="186"/>
      <c r="G192" s="187" t="s">
        <v>4150</v>
      </c>
      <c r="H192" s="188">
        <v>60</v>
      </c>
      <c r="I192" s="189" t="s">
        <v>3704</v>
      </c>
      <c r="J192" s="181">
        <v>35.630000000000003</v>
      </c>
      <c r="K192" s="154">
        <f t="shared" si="2"/>
        <v>2137.8000000000002</v>
      </c>
    </row>
    <row r="193" spans="1:11" x14ac:dyDescent="0.25">
      <c r="A193" s="182"/>
      <c r="B193" s="176">
        <f>IF(AND(G193&lt;&gt;"",H193&gt;0,I193&lt;&gt;"",J193&lt;&gt;0,K193&lt;&gt;0),COUNT($B$11:B192)+1,"")</f>
        <v>182</v>
      </c>
      <c r="C193" s="183">
        <v>182</v>
      </c>
      <c r="D193" s="184"/>
      <c r="E193" s="185"/>
      <c r="F193" s="186"/>
      <c r="G193" s="187" t="s">
        <v>4151</v>
      </c>
      <c r="H193" s="188">
        <v>300</v>
      </c>
      <c r="I193" s="189" t="s">
        <v>3702</v>
      </c>
      <c r="J193" s="181">
        <v>1.5</v>
      </c>
      <c r="K193" s="154">
        <f t="shared" si="2"/>
        <v>450</v>
      </c>
    </row>
    <row r="194" spans="1:11" x14ac:dyDescent="0.25">
      <c r="A194" s="182"/>
      <c r="B194" s="176">
        <f>IF(AND(G194&lt;&gt;"",H194&gt;0,I194&lt;&gt;"",J194&lt;&gt;0,K194&lt;&gt;0),COUNT($B$11:B193)+1,"")</f>
        <v>183</v>
      </c>
      <c r="C194" s="183">
        <v>183</v>
      </c>
      <c r="D194" s="184"/>
      <c r="E194" s="185"/>
      <c r="F194" s="186"/>
      <c r="G194" s="187" t="s">
        <v>4152</v>
      </c>
      <c r="H194" s="188">
        <v>10</v>
      </c>
      <c r="I194" s="189" t="s">
        <v>3702</v>
      </c>
      <c r="J194" s="181">
        <v>1.1599999999999999</v>
      </c>
      <c r="K194" s="154">
        <f t="shared" si="2"/>
        <v>11.6</v>
      </c>
    </row>
    <row r="195" spans="1:11" x14ac:dyDescent="0.25">
      <c r="A195" s="182"/>
      <c r="B195" s="176">
        <f>IF(AND(G195&lt;&gt;"",H195&gt;0,I195&lt;&gt;"",J195&lt;&gt;0,K195&lt;&gt;0),COUNT($B$11:B194)+1,"")</f>
        <v>184</v>
      </c>
      <c r="C195" s="183">
        <v>184</v>
      </c>
      <c r="D195" s="184"/>
      <c r="E195" s="185"/>
      <c r="F195" s="186"/>
      <c r="G195" s="187" t="s">
        <v>4153</v>
      </c>
      <c r="H195" s="188">
        <v>35</v>
      </c>
      <c r="I195" s="189" t="s">
        <v>3704</v>
      </c>
      <c r="J195" s="181">
        <v>21.17</v>
      </c>
      <c r="K195" s="154">
        <f t="shared" si="2"/>
        <v>740.95</v>
      </c>
    </row>
    <row r="196" spans="1:11" x14ac:dyDescent="0.25">
      <c r="A196" s="182"/>
      <c r="B196" s="176">
        <f>IF(AND(G196&lt;&gt;"",H196&gt;0,I196&lt;&gt;"",J196&lt;&gt;0,K196&lt;&gt;0),COUNT($B$11:B195)+1,"")</f>
        <v>185</v>
      </c>
      <c r="C196" s="183">
        <v>185</v>
      </c>
      <c r="D196" s="184"/>
      <c r="E196" s="185"/>
      <c r="F196" s="186"/>
      <c r="G196" s="187" t="s">
        <v>4154</v>
      </c>
      <c r="H196" s="188">
        <v>8</v>
      </c>
      <c r="I196" s="189" t="s">
        <v>3702</v>
      </c>
      <c r="J196" s="181">
        <v>190.3</v>
      </c>
      <c r="K196" s="154">
        <f t="shared" si="2"/>
        <v>1522.4</v>
      </c>
    </row>
    <row r="197" spans="1:11" x14ac:dyDescent="0.25">
      <c r="A197" s="182"/>
      <c r="B197" s="176">
        <f>IF(AND(G197&lt;&gt;"",H197&gt;0,I197&lt;&gt;"",J197&lt;&gt;0,K197&lt;&gt;0),COUNT($B$11:B196)+1,"")</f>
        <v>186</v>
      </c>
      <c r="C197" s="183">
        <v>186</v>
      </c>
      <c r="D197" s="184"/>
      <c r="E197" s="185"/>
      <c r="F197" s="186"/>
      <c r="G197" s="187" t="s">
        <v>4155</v>
      </c>
      <c r="H197" s="188">
        <v>210</v>
      </c>
      <c r="I197" s="189" t="s">
        <v>3702</v>
      </c>
      <c r="J197" s="181">
        <v>4.17</v>
      </c>
      <c r="K197" s="154">
        <f t="shared" si="2"/>
        <v>875.7</v>
      </c>
    </row>
    <row r="198" spans="1:11" x14ac:dyDescent="0.25">
      <c r="A198" s="182"/>
      <c r="B198" s="176">
        <f>IF(AND(G198&lt;&gt;"",H198&gt;0,I198&lt;&gt;"",J198&lt;&gt;0,K198&lt;&gt;0),COUNT($B$11:B197)+1,"")</f>
        <v>187</v>
      </c>
      <c r="C198" s="183">
        <v>187</v>
      </c>
      <c r="D198" s="184"/>
      <c r="E198" s="185"/>
      <c r="F198" s="186"/>
      <c r="G198" s="187" t="s">
        <v>4156</v>
      </c>
      <c r="H198" s="188">
        <v>15</v>
      </c>
      <c r="I198" s="189" t="s">
        <v>3704</v>
      </c>
      <c r="J198" s="181">
        <v>58.86</v>
      </c>
      <c r="K198" s="154">
        <f t="shared" si="2"/>
        <v>882.9</v>
      </c>
    </row>
    <row r="199" spans="1:11" x14ac:dyDescent="0.25">
      <c r="A199" s="182"/>
      <c r="B199" s="176">
        <f>IF(AND(G199&lt;&gt;"",H199&gt;0,I199&lt;&gt;"",J199&lt;&gt;0,K199&lt;&gt;0),COUNT($B$11:B198)+1,"")</f>
        <v>188</v>
      </c>
      <c r="C199" s="183">
        <v>188</v>
      </c>
      <c r="D199" s="184"/>
      <c r="E199" s="185"/>
      <c r="F199" s="186"/>
      <c r="G199" s="187" t="s">
        <v>4157</v>
      </c>
      <c r="H199" s="188">
        <v>20</v>
      </c>
      <c r="I199" s="189" t="s">
        <v>3702</v>
      </c>
      <c r="J199" s="181">
        <v>6.9</v>
      </c>
      <c r="K199" s="154">
        <f t="shared" si="2"/>
        <v>138</v>
      </c>
    </row>
    <row r="200" spans="1:11" x14ac:dyDescent="0.25">
      <c r="A200" s="182"/>
      <c r="B200" s="176">
        <f>IF(AND(G200&lt;&gt;"",H200&gt;0,I200&lt;&gt;"",J200&lt;&gt;0,K200&lt;&gt;0),COUNT($B$11:B199)+1,"")</f>
        <v>189</v>
      </c>
      <c r="C200" s="183">
        <v>189</v>
      </c>
      <c r="D200" s="184"/>
      <c r="E200" s="185"/>
      <c r="F200" s="186"/>
      <c r="G200" s="187" t="s">
        <v>4158</v>
      </c>
      <c r="H200" s="188">
        <v>340</v>
      </c>
      <c r="I200" s="189" t="s">
        <v>3702</v>
      </c>
      <c r="J200" s="181">
        <v>14.21</v>
      </c>
      <c r="K200" s="154">
        <f t="shared" si="2"/>
        <v>4831.3999999999996</v>
      </c>
    </row>
    <row r="201" spans="1:11" x14ac:dyDescent="0.25">
      <c r="A201" s="182"/>
      <c r="B201" s="176">
        <f>IF(AND(G201&lt;&gt;"",H201&gt;0,I201&lt;&gt;"",J201&lt;&gt;0,K201&lt;&gt;0),COUNT($B$11:B200)+1,"")</f>
        <v>190</v>
      </c>
      <c r="C201" s="183">
        <v>190</v>
      </c>
      <c r="D201" s="184"/>
      <c r="E201" s="185"/>
      <c r="F201" s="186"/>
      <c r="G201" s="187" t="s">
        <v>4159</v>
      </c>
      <c r="H201" s="188">
        <v>120</v>
      </c>
      <c r="I201" s="189" t="s">
        <v>3702</v>
      </c>
      <c r="J201" s="181">
        <v>14.44</v>
      </c>
      <c r="K201" s="154">
        <f t="shared" si="2"/>
        <v>1732.8</v>
      </c>
    </row>
    <row r="202" spans="1:11" x14ac:dyDescent="0.25">
      <c r="A202" s="182"/>
      <c r="B202" s="176">
        <f>IF(AND(G202&lt;&gt;"",H202&gt;0,I202&lt;&gt;"",J202&lt;&gt;0,K202&lt;&gt;0),COUNT($B$11:B201)+1,"")</f>
        <v>191</v>
      </c>
      <c r="C202" s="183">
        <v>191</v>
      </c>
      <c r="D202" s="184"/>
      <c r="E202" s="185"/>
      <c r="F202" s="186"/>
      <c r="G202" s="187" t="s">
        <v>4160</v>
      </c>
      <c r="H202" s="188">
        <v>20</v>
      </c>
      <c r="I202" s="189" t="s">
        <v>3702</v>
      </c>
      <c r="J202" s="181">
        <v>4.09</v>
      </c>
      <c r="K202" s="154">
        <f t="shared" si="2"/>
        <v>81.8</v>
      </c>
    </row>
    <row r="203" spans="1:11" x14ac:dyDescent="0.25">
      <c r="A203" s="182"/>
      <c r="B203" s="176">
        <f>IF(AND(G203&lt;&gt;"",H203&gt;0,I203&lt;&gt;"",J203&lt;&gt;0,K203&lt;&gt;0),COUNT($B$11:B202)+1,"")</f>
        <v>192</v>
      </c>
      <c r="C203" s="183">
        <v>192</v>
      </c>
      <c r="D203" s="184"/>
      <c r="E203" s="185"/>
      <c r="F203" s="186"/>
      <c r="G203" s="187" t="s">
        <v>4161</v>
      </c>
      <c r="H203" s="188">
        <v>60</v>
      </c>
      <c r="I203" s="189" t="s">
        <v>3702</v>
      </c>
      <c r="J203" s="181">
        <v>5.9</v>
      </c>
      <c r="K203" s="154">
        <f t="shared" si="2"/>
        <v>354</v>
      </c>
    </row>
    <row r="204" spans="1:11" x14ac:dyDescent="0.25">
      <c r="A204" s="182"/>
      <c r="B204" s="176">
        <f>IF(AND(G204&lt;&gt;"",H204&gt;0,I204&lt;&gt;"",J204&lt;&gt;0,K204&lt;&gt;0),COUNT($B$11:B203)+1,"")</f>
        <v>193</v>
      </c>
      <c r="C204" s="183">
        <v>193</v>
      </c>
      <c r="D204" s="184"/>
      <c r="E204" s="185"/>
      <c r="F204" s="186"/>
      <c r="G204" s="187" t="s">
        <v>4162</v>
      </c>
      <c r="H204" s="188">
        <v>80</v>
      </c>
      <c r="I204" s="189" t="s">
        <v>3702</v>
      </c>
      <c r="J204" s="181">
        <v>9</v>
      </c>
      <c r="K204" s="154">
        <f t="shared" si="2"/>
        <v>720</v>
      </c>
    </row>
    <row r="205" spans="1:11" x14ac:dyDescent="0.25">
      <c r="A205" s="182"/>
      <c r="B205" s="176">
        <f>IF(AND(G205&lt;&gt;"",H205&gt;0,I205&lt;&gt;"",J205&lt;&gt;0,K205&lt;&gt;0),COUNT($B$11:B204)+1,"")</f>
        <v>194</v>
      </c>
      <c r="C205" s="183">
        <v>194</v>
      </c>
      <c r="D205" s="184"/>
      <c r="E205" s="185"/>
      <c r="F205" s="186"/>
      <c r="G205" s="187" t="s">
        <v>4163</v>
      </c>
      <c r="H205" s="188">
        <v>110</v>
      </c>
      <c r="I205" s="189" t="s">
        <v>3702</v>
      </c>
      <c r="J205" s="181">
        <v>7.71</v>
      </c>
      <c r="K205" s="154">
        <f t="shared" si="2"/>
        <v>848.1</v>
      </c>
    </row>
    <row r="206" spans="1:11" x14ac:dyDescent="0.25">
      <c r="A206" s="182"/>
      <c r="B206" s="176">
        <f>IF(AND(G206&lt;&gt;"",H206&gt;0,I206&lt;&gt;"",J206&lt;&gt;0,K206&lt;&gt;0),COUNT($B$11:B205)+1,"")</f>
        <v>195</v>
      </c>
      <c r="C206" s="183">
        <v>195</v>
      </c>
      <c r="D206" s="184"/>
      <c r="E206" s="185"/>
      <c r="F206" s="186"/>
      <c r="G206" s="187" t="s">
        <v>4164</v>
      </c>
      <c r="H206" s="188">
        <v>100</v>
      </c>
      <c r="I206" s="189" t="s">
        <v>3702</v>
      </c>
      <c r="J206" s="181">
        <v>23.12</v>
      </c>
      <c r="K206" s="154">
        <f t="shared" si="2"/>
        <v>2312</v>
      </c>
    </row>
    <row r="207" spans="1:11" x14ac:dyDescent="0.25">
      <c r="A207" s="182"/>
      <c r="B207" s="176">
        <f>IF(AND(G207&lt;&gt;"",H207&gt;0,I207&lt;&gt;"",J207&lt;&gt;0,K207&lt;&gt;0),COUNT($B$11:B206)+1,"")</f>
        <v>196</v>
      </c>
      <c r="C207" s="183">
        <v>196</v>
      </c>
      <c r="D207" s="184"/>
      <c r="E207" s="185"/>
      <c r="F207" s="186"/>
      <c r="G207" s="187" t="s">
        <v>4165</v>
      </c>
      <c r="H207" s="188">
        <v>30</v>
      </c>
      <c r="I207" s="189" t="s">
        <v>3702</v>
      </c>
      <c r="J207" s="181">
        <v>17.02</v>
      </c>
      <c r="K207" s="154">
        <f t="shared" ref="K207:K266" si="3">IFERROR(IF(H207*J207&lt;&gt;0,ROUND(ROUND(H207,4)*ROUND(J207,4),2),""),"")</f>
        <v>510.6</v>
      </c>
    </row>
    <row r="208" spans="1:11" x14ac:dyDescent="0.25">
      <c r="A208" s="182"/>
      <c r="B208" s="176">
        <f>IF(AND(G208&lt;&gt;"",H208&gt;0,I208&lt;&gt;"",J208&lt;&gt;0,K208&lt;&gt;0),COUNT($B$11:B207)+1,"")</f>
        <v>197</v>
      </c>
      <c r="C208" s="183">
        <v>197</v>
      </c>
      <c r="D208" s="184"/>
      <c r="E208" s="185"/>
      <c r="F208" s="186"/>
      <c r="G208" s="187" t="s">
        <v>4166</v>
      </c>
      <c r="H208" s="188">
        <v>50</v>
      </c>
      <c r="I208" s="189" t="s">
        <v>3702</v>
      </c>
      <c r="J208" s="181">
        <v>7.65</v>
      </c>
      <c r="K208" s="154">
        <f t="shared" si="3"/>
        <v>382.5</v>
      </c>
    </row>
    <row r="209" spans="1:11" x14ac:dyDescent="0.25">
      <c r="A209" s="182"/>
      <c r="B209" s="176">
        <f>IF(AND(G209&lt;&gt;"",H209&gt;0,I209&lt;&gt;"",J209&lt;&gt;0,K209&lt;&gt;0),COUNT($B$11:B208)+1,"")</f>
        <v>198</v>
      </c>
      <c r="C209" s="183">
        <v>198</v>
      </c>
      <c r="D209" s="184"/>
      <c r="E209" s="185"/>
      <c r="F209" s="186"/>
      <c r="G209" s="187" t="s">
        <v>4167</v>
      </c>
      <c r="H209" s="188">
        <v>80</v>
      </c>
      <c r="I209" s="189" t="s">
        <v>3702</v>
      </c>
      <c r="J209" s="181">
        <v>5.8</v>
      </c>
      <c r="K209" s="154">
        <f t="shared" si="3"/>
        <v>464</v>
      </c>
    </row>
    <row r="210" spans="1:11" x14ac:dyDescent="0.25">
      <c r="A210" s="182"/>
      <c r="B210" s="176">
        <f>IF(AND(G210&lt;&gt;"",H210&gt;0,I210&lt;&gt;"",J210&lt;&gt;0,K210&lt;&gt;0),COUNT($B$11:B209)+1,"")</f>
        <v>199</v>
      </c>
      <c r="C210" s="183">
        <v>199</v>
      </c>
      <c r="D210" s="184"/>
      <c r="E210" s="185"/>
      <c r="F210" s="186"/>
      <c r="G210" s="187" t="s">
        <v>4168</v>
      </c>
      <c r="H210" s="188">
        <v>160</v>
      </c>
      <c r="I210" s="189" t="s">
        <v>3702</v>
      </c>
      <c r="J210" s="181">
        <v>1.37</v>
      </c>
      <c r="K210" s="154">
        <f t="shared" si="3"/>
        <v>219.2</v>
      </c>
    </row>
    <row r="211" spans="1:11" x14ac:dyDescent="0.25">
      <c r="A211" s="182"/>
      <c r="B211" s="176">
        <f>IF(AND(G211&lt;&gt;"",H211&gt;0,I211&lt;&gt;"",J211&lt;&gt;0,K211&lt;&gt;0),COUNT($B$11:B210)+1,"")</f>
        <v>200</v>
      </c>
      <c r="C211" s="183">
        <v>200</v>
      </c>
      <c r="D211" s="184"/>
      <c r="E211" s="185"/>
      <c r="F211" s="186"/>
      <c r="G211" s="187" t="s">
        <v>4169</v>
      </c>
      <c r="H211" s="188">
        <v>1150</v>
      </c>
      <c r="I211" s="189" t="s">
        <v>3702</v>
      </c>
      <c r="J211" s="181">
        <v>3.14</v>
      </c>
      <c r="K211" s="154">
        <f t="shared" si="3"/>
        <v>3611</v>
      </c>
    </row>
    <row r="212" spans="1:11" x14ac:dyDescent="0.25">
      <c r="A212" s="182"/>
      <c r="B212" s="176">
        <f>IF(AND(G212&lt;&gt;"",H212&gt;0,I212&lt;&gt;"",J212&lt;&gt;0,K212&lt;&gt;0),COUNT($B$11:B211)+1,"")</f>
        <v>201</v>
      </c>
      <c r="C212" s="183">
        <v>201</v>
      </c>
      <c r="D212" s="184"/>
      <c r="E212" s="185"/>
      <c r="F212" s="186"/>
      <c r="G212" s="187" t="s">
        <v>4170</v>
      </c>
      <c r="H212" s="188">
        <v>9</v>
      </c>
      <c r="I212" s="189" t="s">
        <v>3702</v>
      </c>
      <c r="J212" s="181">
        <v>47.45</v>
      </c>
      <c r="K212" s="154">
        <f t="shared" si="3"/>
        <v>427.05</v>
      </c>
    </row>
    <row r="213" spans="1:11" x14ac:dyDescent="0.25">
      <c r="A213" s="182"/>
      <c r="B213" s="176">
        <f>IF(AND(G213&lt;&gt;"",H213&gt;0,I213&lt;&gt;"",J213&lt;&gt;0,K213&lt;&gt;0),COUNT($B$11:B212)+1,"")</f>
        <v>202</v>
      </c>
      <c r="C213" s="183">
        <v>202</v>
      </c>
      <c r="D213" s="184"/>
      <c r="E213" s="185"/>
      <c r="F213" s="186"/>
      <c r="G213" s="187" t="s">
        <v>4171</v>
      </c>
      <c r="H213" s="188">
        <v>592</v>
      </c>
      <c r="I213" s="189" t="s">
        <v>3702</v>
      </c>
      <c r="J213" s="181">
        <v>3.56</v>
      </c>
      <c r="K213" s="154">
        <f t="shared" si="3"/>
        <v>2107.52</v>
      </c>
    </row>
    <row r="214" spans="1:11" x14ac:dyDescent="0.25">
      <c r="A214" s="182"/>
      <c r="B214" s="176">
        <f>IF(AND(G214&lt;&gt;"",H214&gt;0,I214&lt;&gt;"",J214&lt;&gt;0,K214&lt;&gt;0),COUNT($B$11:B213)+1,"")</f>
        <v>203</v>
      </c>
      <c r="C214" s="183">
        <v>203</v>
      </c>
      <c r="D214" s="184"/>
      <c r="E214" s="185"/>
      <c r="F214" s="186"/>
      <c r="G214" s="187" t="s">
        <v>4171</v>
      </c>
      <c r="H214" s="188">
        <v>772</v>
      </c>
      <c r="I214" s="189" t="s">
        <v>3702</v>
      </c>
      <c r="J214" s="181">
        <v>3.12</v>
      </c>
      <c r="K214" s="154">
        <f t="shared" si="3"/>
        <v>2408.64</v>
      </c>
    </row>
    <row r="215" spans="1:11" x14ac:dyDescent="0.25">
      <c r="A215" s="182"/>
      <c r="B215" s="176">
        <f>IF(AND(G215&lt;&gt;"",H215&gt;0,I215&lt;&gt;"",J215&lt;&gt;0,K215&lt;&gt;0),COUNT($B$11:B214)+1,"")</f>
        <v>204</v>
      </c>
      <c r="C215" s="183">
        <v>204</v>
      </c>
      <c r="D215" s="184"/>
      <c r="E215" s="185"/>
      <c r="F215" s="186"/>
      <c r="G215" s="187" t="s">
        <v>4172</v>
      </c>
      <c r="H215" s="188">
        <v>335</v>
      </c>
      <c r="I215" s="189" t="s">
        <v>3702</v>
      </c>
      <c r="J215" s="181">
        <v>3.46</v>
      </c>
      <c r="K215" s="154">
        <f t="shared" si="3"/>
        <v>1159.0999999999999</v>
      </c>
    </row>
    <row r="216" spans="1:11" x14ac:dyDescent="0.25">
      <c r="A216" s="182"/>
      <c r="B216" s="176">
        <f>IF(AND(G216&lt;&gt;"",H216&gt;0,I216&lt;&gt;"",J216&lt;&gt;0,K216&lt;&gt;0),COUNT($B$11:B215)+1,"")</f>
        <v>205</v>
      </c>
      <c r="C216" s="183">
        <v>205</v>
      </c>
      <c r="D216" s="184"/>
      <c r="E216" s="185"/>
      <c r="F216" s="186"/>
      <c r="G216" s="187" t="s">
        <v>4173</v>
      </c>
      <c r="H216" s="188">
        <v>50</v>
      </c>
      <c r="I216" s="189" t="s">
        <v>3702</v>
      </c>
      <c r="J216" s="181">
        <v>2.31</v>
      </c>
      <c r="K216" s="154">
        <f t="shared" si="3"/>
        <v>115.5</v>
      </c>
    </row>
    <row r="217" spans="1:11" x14ac:dyDescent="0.25">
      <c r="A217" s="182"/>
      <c r="B217" s="176">
        <f>IF(AND(G217&lt;&gt;"",H217&gt;0,I217&lt;&gt;"",J217&lt;&gt;0,K217&lt;&gt;0),COUNT($B$11:B216)+1,"")</f>
        <v>206</v>
      </c>
      <c r="C217" s="183">
        <v>206</v>
      </c>
      <c r="D217" s="184"/>
      <c r="E217" s="185"/>
      <c r="F217" s="186"/>
      <c r="G217" s="187" t="s">
        <v>4174</v>
      </c>
      <c r="H217" s="188">
        <v>70</v>
      </c>
      <c r="I217" s="189" t="s">
        <v>3702</v>
      </c>
      <c r="J217" s="181">
        <v>3.77</v>
      </c>
      <c r="K217" s="154">
        <f t="shared" si="3"/>
        <v>263.89999999999998</v>
      </c>
    </row>
    <row r="218" spans="1:11" x14ac:dyDescent="0.25">
      <c r="A218" s="182"/>
      <c r="B218" s="176">
        <f>IF(AND(G218&lt;&gt;"",H218&gt;0,I218&lt;&gt;"",J218&lt;&gt;0,K218&lt;&gt;0),COUNT($B$11:B217)+1,"")</f>
        <v>207</v>
      </c>
      <c r="C218" s="183">
        <v>207</v>
      </c>
      <c r="D218" s="184"/>
      <c r="E218" s="185"/>
      <c r="F218" s="186"/>
      <c r="G218" s="187" t="s">
        <v>4175</v>
      </c>
      <c r="H218" s="188">
        <v>80</v>
      </c>
      <c r="I218" s="189" t="s">
        <v>3702</v>
      </c>
      <c r="J218" s="181">
        <v>4.5</v>
      </c>
      <c r="K218" s="154">
        <f t="shared" si="3"/>
        <v>360</v>
      </c>
    </row>
    <row r="219" spans="1:11" x14ac:dyDescent="0.25">
      <c r="A219" s="182"/>
      <c r="B219" s="176">
        <f>IF(AND(G219&lt;&gt;"",H219&gt;0,I219&lt;&gt;"",J219&lt;&gt;0,K219&lt;&gt;0),COUNT($B$11:B218)+1,"")</f>
        <v>208</v>
      </c>
      <c r="C219" s="183">
        <v>208</v>
      </c>
      <c r="D219" s="184"/>
      <c r="E219" s="185"/>
      <c r="F219" s="186"/>
      <c r="G219" s="187" t="s">
        <v>4176</v>
      </c>
      <c r="H219" s="188">
        <v>52</v>
      </c>
      <c r="I219" s="189" t="s">
        <v>3702</v>
      </c>
      <c r="J219" s="181">
        <v>3.6</v>
      </c>
      <c r="K219" s="154">
        <f t="shared" si="3"/>
        <v>187.2</v>
      </c>
    </row>
    <row r="220" spans="1:11" x14ac:dyDescent="0.25">
      <c r="A220" s="182"/>
      <c r="B220" s="176">
        <f>IF(AND(G220&lt;&gt;"",H220&gt;0,I220&lt;&gt;"",J220&lt;&gt;0,K220&lt;&gt;0),COUNT($B$11:B219)+1,"")</f>
        <v>209</v>
      </c>
      <c r="C220" s="183">
        <v>209</v>
      </c>
      <c r="D220" s="184"/>
      <c r="E220" s="185"/>
      <c r="F220" s="186"/>
      <c r="G220" s="187" t="s">
        <v>4177</v>
      </c>
      <c r="H220" s="188">
        <v>70</v>
      </c>
      <c r="I220" s="189" t="s">
        <v>3702</v>
      </c>
      <c r="J220" s="181">
        <v>2.4900000000000002</v>
      </c>
      <c r="K220" s="154">
        <f t="shared" si="3"/>
        <v>174.3</v>
      </c>
    </row>
    <row r="221" spans="1:11" x14ac:dyDescent="0.25">
      <c r="A221" s="182"/>
      <c r="B221" s="176">
        <f>IF(AND(G221&lt;&gt;"",H221&gt;0,I221&lt;&gt;"",J221&lt;&gt;0,K221&lt;&gt;0),COUNT($B$11:B220)+1,"")</f>
        <v>210</v>
      </c>
      <c r="C221" s="183">
        <v>210</v>
      </c>
      <c r="D221" s="184"/>
      <c r="E221" s="185"/>
      <c r="F221" s="186"/>
      <c r="G221" s="187" t="s">
        <v>4178</v>
      </c>
      <c r="H221" s="188">
        <v>72</v>
      </c>
      <c r="I221" s="189" t="s">
        <v>3702</v>
      </c>
      <c r="J221" s="181">
        <v>4.5599999999999996</v>
      </c>
      <c r="K221" s="154">
        <f t="shared" si="3"/>
        <v>328.32</v>
      </c>
    </row>
    <row r="222" spans="1:11" x14ac:dyDescent="0.25">
      <c r="A222" s="182"/>
      <c r="B222" s="176">
        <f>IF(AND(G222&lt;&gt;"",H222&gt;0,I222&lt;&gt;"",J222&lt;&gt;0,K222&lt;&gt;0),COUNT($B$11:B221)+1,"")</f>
        <v>211</v>
      </c>
      <c r="C222" s="183">
        <v>211</v>
      </c>
      <c r="D222" s="184"/>
      <c r="E222" s="185"/>
      <c r="F222" s="186"/>
      <c r="G222" s="187" t="s">
        <v>4179</v>
      </c>
      <c r="H222" s="188">
        <v>112</v>
      </c>
      <c r="I222" s="189" t="s">
        <v>3702</v>
      </c>
      <c r="J222" s="181">
        <v>4.1500000000000004</v>
      </c>
      <c r="K222" s="154">
        <f t="shared" si="3"/>
        <v>464.8</v>
      </c>
    </row>
    <row r="223" spans="1:11" x14ac:dyDescent="0.25">
      <c r="A223" s="182"/>
      <c r="B223" s="176">
        <f>IF(AND(G223&lt;&gt;"",H223&gt;0,I223&lt;&gt;"",J223&lt;&gt;0,K223&lt;&gt;0),COUNT($B$11:B222)+1,"")</f>
        <v>212</v>
      </c>
      <c r="C223" s="183">
        <v>212</v>
      </c>
      <c r="D223" s="184"/>
      <c r="E223" s="185"/>
      <c r="F223" s="186"/>
      <c r="G223" s="187" t="s">
        <v>4180</v>
      </c>
      <c r="H223" s="188">
        <v>120</v>
      </c>
      <c r="I223" s="189" t="s">
        <v>3702</v>
      </c>
      <c r="J223" s="181">
        <v>4.55</v>
      </c>
      <c r="K223" s="154">
        <f t="shared" si="3"/>
        <v>546</v>
      </c>
    </row>
    <row r="224" spans="1:11" x14ac:dyDescent="0.25">
      <c r="A224" s="182"/>
      <c r="B224" s="176">
        <f>IF(AND(G224&lt;&gt;"",H224&gt;0,I224&lt;&gt;"",J224&lt;&gt;0,K224&lt;&gt;0),COUNT($B$11:B223)+1,"")</f>
        <v>213</v>
      </c>
      <c r="C224" s="183">
        <v>213</v>
      </c>
      <c r="D224" s="184"/>
      <c r="E224" s="185"/>
      <c r="F224" s="186"/>
      <c r="G224" s="187" t="s">
        <v>4181</v>
      </c>
      <c r="H224" s="188">
        <v>100</v>
      </c>
      <c r="I224" s="189" t="s">
        <v>3703</v>
      </c>
      <c r="J224" s="181">
        <v>55.72</v>
      </c>
      <c r="K224" s="154">
        <f t="shared" si="3"/>
        <v>5572</v>
      </c>
    </row>
    <row r="225" spans="1:11" x14ac:dyDescent="0.25">
      <c r="A225" s="182"/>
      <c r="B225" s="176">
        <f>IF(AND(G225&lt;&gt;"",H225&gt;0,I225&lt;&gt;"",J225&lt;&gt;0,K225&lt;&gt;0),COUNT($B$11:B224)+1,"")</f>
        <v>214</v>
      </c>
      <c r="C225" s="183">
        <v>214</v>
      </c>
      <c r="D225" s="184"/>
      <c r="E225" s="185"/>
      <c r="F225" s="186"/>
      <c r="G225" s="187" t="s">
        <v>4182</v>
      </c>
      <c r="H225" s="188">
        <v>80</v>
      </c>
      <c r="I225" s="189" t="s">
        <v>3703</v>
      </c>
      <c r="J225" s="181">
        <v>55.72</v>
      </c>
      <c r="K225" s="154">
        <f t="shared" si="3"/>
        <v>4457.6000000000004</v>
      </c>
    </row>
    <row r="226" spans="1:11" x14ac:dyDescent="0.25">
      <c r="A226" s="182"/>
      <c r="B226" s="176">
        <f>IF(AND(G226&lt;&gt;"",H226&gt;0,I226&lt;&gt;"",J226&lt;&gt;0,K226&lt;&gt;0),COUNT($B$11:B225)+1,"")</f>
        <v>215</v>
      </c>
      <c r="C226" s="183">
        <v>215</v>
      </c>
      <c r="D226" s="184"/>
      <c r="E226" s="185"/>
      <c r="F226" s="186"/>
      <c r="G226" s="187" t="s">
        <v>4183</v>
      </c>
      <c r="H226" s="188">
        <v>50</v>
      </c>
      <c r="I226" s="189" t="s">
        <v>3703</v>
      </c>
      <c r="J226" s="181">
        <v>55.72</v>
      </c>
      <c r="K226" s="154">
        <f t="shared" si="3"/>
        <v>2786</v>
      </c>
    </row>
    <row r="227" spans="1:11" x14ac:dyDescent="0.25">
      <c r="A227" s="182"/>
      <c r="B227" s="176">
        <f>IF(AND(G227&lt;&gt;"",H227&gt;0,I227&lt;&gt;"",J227&lt;&gt;0,K227&lt;&gt;0),COUNT($B$11:B226)+1,"")</f>
        <v>216</v>
      </c>
      <c r="C227" s="183">
        <v>216</v>
      </c>
      <c r="D227" s="184"/>
      <c r="E227" s="185"/>
      <c r="F227" s="186"/>
      <c r="G227" s="187" t="s">
        <v>4184</v>
      </c>
      <c r="H227" s="188">
        <v>50</v>
      </c>
      <c r="I227" s="189" t="s">
        <v>3703</v>
      </c>
      <c r="J227" s="181">
        <v>55.72</v>
      </c>
      <c r="K227" s="154">
        <f t="shared" si="3"/>
        <v>2786</v>
      </c>
    </row>
    <row r="228" spans="1:11" x14ac:dyDescent="0.25">
      <c r="A228" s="182"/>
      <c r="B228" s="176">
        <f>IF(AND(G228&lt;&gt;"",H228&gt;0,I228&lt;&gt;"",J228&lt;&gt;0,K228&lt;&gt;0),COUNT($B$11:B227)+1,"")</f>
        <v>217</v>
      </c>
      <c r="C228" s="183">
        <v>217</v>
      </c>
      <c r="D228" s="184"/>
      <c r="E228" s="185"/>
      <c r="F228" s="186"/>
      <c r="G228" s="187" t="s">
        <v>4185</v>
      </c>
      <c r="H228" s="188">
        <v>50</v>
      </c>
      <c r="I228" s="189" t="s">
        <v>3703</v>
      </c>
      <c r="J228" s="181">
        <v>55.72</v>
      </c>
      <c r="K228" s="154">
        <f t="shared" si="3"/>
        <v>2786</v>
      </c>
    </row>
    <row r="229" spans="1:11" x14ac:dyDescent="0.25">
      <c r="A229" s="182"/>
      <c r="B229" s="176">
        <f>IF(AND(G229&lt;&gt;"",H229&gt;0,I229&lt;&gt;"",J229&lt;&gt;0,K229&lt;&gt;0),COUNT($B$11:B228)+1,"")</f>
        <v>218</v>
      </c>
      <c r="C229" s="183">
        <v>218</v>
      </c>
      <c r="D229" s="184"/>
      <c r="E229" s="185"/>
      <c r="F229" s="186"/>
      <c r="G229" s="187" t="s">
        <v>4186</v>
      </c>
      <c r="H229" s="188">
        <v>100</v>
      </c>
      <c r="I229" s="189" t="s">
        <v>3703</v>
      </c>
      <c r="J229" s="181">
        <v>55.72</v>
      </c>
      <c r="K229" s="154">
        <f t="shared" si="3"/>
        <v>5572</v>
      </c>
    </row>
    <row r="230" spans="1:11" x14ac:dyDescent="0.25">
      <c r="A230" s="182"/>
      <c r="B230" s="176">
        <f>IF(AND(G230&lt;&gt;"",H230&gt;0,I230&lt;&gt;"",J230&lt;&gt;0,K230&lt;&gt;0),COUNT($B$11:B229)+1,"")</f>
        <v>219</v>
      </c>
      <c r="C230" s="183">
        <v>219</v>
      </c>
      <c r="D230" s="184"/>
      <c r="E230" s="185"/>
      <c r="F230" s="186"/>
      <c r="G230" s="187" t="s">
        <v>4187</v>
      </c>
      <c r="H230" s="188">
        <v>36</v>
      </c>
      <c r="I230" s="189" t="s">
        <v>3702</v>
      </c>
      <c r="J230" s="181">
        <v>44.78</v>
      </c>
      <c r="K230" s="154">
        <f t="shared" si="3"/>
        <v>1612.08</v>
      </c>
    </row>
    <row r="231" spans="1:11" x14ac:dyDescent="0.25">
      <c r="A231" s="182"/>
      <c r="B231" s="176">
        <f>IF(AND(G231&lt;&gt;"",H231&gt;0,I231&lt;&gt;"",J231&lt;&gt;0,K231&lt;&gt;0),COUNT($B$11:B230)+1,"")</f>
        <v>220</v>
      </c>
      <c r="C231" s="183">
        <v>220</v>
      </c>
      <c r="D231" s="184"/>
      <c r="E231" s="185"/>
      <c r="F231" s="186"/>
      <c r="G231" s="187" t="s">
        <v>4188</v>
      </c>
      <c r="H231" s="188">
        <v>17</v>
      </c>
      <c r="I231" s="189" t="s">
        <v>3702</v>
      </c>
      <c r="J231" s="181">
        <v>52.73</v>
      </c>
      <c r="K231" s="154">
        <f t="shared" si="3"/>
        <v>896.41</v>
      </c>
    </row>
    <row r="232" spans="1:11" x14ac:dyDescent="0.25">
      <c r="A232" s="182"/>
      <c r="B232" s="176">
        <f>IF(AND(G232&lt;&gt;"",H232&gt;0,I232&lt;&gt;"",J232&lt;&gt;0,K232&lt;&gt;0),COUNT($B$11:B231)+1,"")</f>
        <v>221</v>
      </c>
      <c r="C232" s="183">
        <v>221</v>
      </c>
      <c r="D232" s="184"/>
      <c r="E232" s="185"/>
      <c r="F232" s="186"/>
      <c r="G232" s="187" t="s">
        <v>4189</v>
      </c>
      <c r="H232" s="188">
        <v>18</v>
      </c>
      <c r="I232" s="189" t="s">
        <v>3738</v>
      </c>
      <c r="J232" s="181">
        <v>71.63</v>
      </c>
      <c r="K232" s="154">
        <f t="shared" si="3"/>
        <v>1289.3399999999999</v>
      </c>
    </row>
    <row r="233" spans="1:11" x14ac:dyDescent="0.25">
      <c r="A233" s="182"/>
      <c r="B233" s="176">
        <f>IF(AND(G233&lt;&gt;"",H233&gt;0,I233&lt;&gt;"",J233&lt;&gt;0,K233&lt;&gt;0),COUNT($B$11:B232)+1,"")</f>
        <v>222</v>
      </c>
      <c r="C233" s="183">
        <v>222</v>
      </c>
      <c r="D233" s="184"/>
      <c r="E233" s="185"/>
      <c r="F233" s="186"/>
      <c r="G233" s="187" t="s">
        <v>4190</v>
      </c>
      <c r="H233" s="188">
        <v>3</v>
      </c>
      <c r="I233" s="189" t="s">
        <v>3702</v>
      </c>
      <c r="J233" s="181">
        <v>30.3</v>
      </c>
      <c r="K233" s="154">
        <f t="shared" si="3"/>
        <v>90.9</v>
      </c>
    </row>
    <row r="234" spans="1:11" x14ac:dyDescent="0.25">
      <c r="A234" s="182"/>
      <c r="B234" s="176">
        <f>IF(AND(G234&lt;&gt;"",H234&gt;0,I234&lt;&gt;"",J234&lt;&gt;0,K234&lt;&gt;0),COUNT($B$11:B233)+1,"")</f>
        <v>223</v>
      </c>
      <c r="C234" s="183">
        <v>223</v>
      </c>
      <c r="D234" s="184"/>
      <c r="E234" s="185"/>
      <c r="F234" s="186"/>
      <c r="G234" s="187" t="s">
        <v>4191</v>
      </c>
      <c r="H234" s="188">
        <v>120</v>
      </c>
      <c r="I234" s="189" t="s">
        <v>3704</v>
      </c>
      <c r="J234" s="181">
        <v>14.04</v>
      </c>
      <c r="K234" s="154">
        <f t="shared" si="3"/>
        <v>1684.8</v>
      </c>
    </row>
    <row r="235" spans="1:11" x14ac:dyDescent="0.25">
      <c r="A235" s="182"/>
      <c r="B235" s="176">
        <f>IF(AND(G235&lt;&gt;"",H235&gt;0,I235&lt;&gt;"",J235&lt;&gt;0,K235&lt;&gt;0),COUNT($B$11:B234)+1,"")</f>
        <v>224</v>
      </c>
      <c r="C235" s="183">
        <v>224</v>
      </c>
      <c r="D235" s="184"/>
      <c r="E235" s="185"/>
      <c r="F235" s="186"/>
      <c r="G235" s="187" t="s">
        <v>4192</v>
      </c>
      <c r="H235" s="188">
        <v>90</v>
      </c>
      <c r="I235" s="189" t="s">
        <v>3704</v>
      </c>
      <c r="J235" s="181">
        <v>5.27</v>
      </c>
      <c r="K235" s="154">
        <f t="shared" si="3"/>
        <v>474.3</v>
      </c>
    </row>
    <row r="236" spans="1:11" x14ac:dyDescent="0.25">
      <c r="A236" s="182"/>
      <c r="B236" s="176">
        <f>IF(AND(G236&lt;&gt;"",H236&gt;0,I236&lt;&gt;"",J236&lt;&gt;0,K236&lt;&gt;0),COUNT($B$11:B235)+1,"")</f>
        <v>225</v>
      </c>
      <c r="C236" s="183">
        <v>225</v>
      </c>
      <c r="D236" s="184"/>
      <c r="E236" s="185"/>
      <c r="F236" s="186"/>
      <c r="G236" s="187" t="s">
        <v>4193</v>
      </c>
      <c r="H236" s="188">
        <v>10</v>
      </c>
      <c r="I236" s="189" t="s">
        <v>3702</v>
      </c>
      <c r="J236" s="181">
        <v>183.77</v>
      </c>
      <c r="K236" s="154">
        <f t="shared" si="3"/>
        <v>1837.7</v>
      </c>
    </row>
    <row r="237" spans="1:11" x14ac:dyDescent="0.25">
      <c r="A237" s="182"/>
      <c r="B237" s="176">
        <f>IF(AND(G237&lt;&gt;"",H237&gt;0,I237&lt;&gt;"",J237&lt;&gt;0,K237&lt;&gt;0),COUNT($B$11:B236)+1,"")</f>
        <v>226</v>
      </c>
      <c r="C237" s="183">
        <v>226</v>
      </c>
      <c r="D237" s="184"/>
      <c r="E237" s="185"/>
      <c r="F237" s="186"/>
      <c r="G237" s="187" t="s">
        <v>4194</v>
      </c>
      <c r="H237" s="188">
        <v>90</v>
      </c>
      <c r="I237" s="189" t="s">
        <v>3702</v>
      </c>
      <c r="J237" s="181">
        <v>2.1</v>
      </c>
      <c r="K237" s="154">
        <f t="shared" si="3"/>
        <v>189</v>
      </c>
    </row>
    <row r="238" spans="1:11" x14ac:dyDescent="0.25">
      <c r="A238" s="182"/>
      <c r="B238" s="176">
        <f>IF(AND(G238&lt;&gt;"",H238&gt;0,I238&lt;&gt;"",J238&lt;&gt;0,K238&lt;&gt;0),COUNT($B$11:B237)+1,"")</f>
        <v>227</v>
      </c>
      <c r="C238" s="183">
        <v>227</v>
      </c>
      <c r="D238" s="184"/>
      <c r="E238" s="185"/>
      <c r="F238" s="186"/>
      <c r="G238" s="187" t="s">
        <v>4195</v>
      </c>
      <c r="H238" s="188">
        <v>50</v>
      </c>
      <c r="I238" s="189" t="s">
        <v>3702</v>
      </c>
      <c r="J238" s="181">
        <v>3.9</v>
      </c>
      <c r="K238" s="154">
        <f t="shared" si="3"/>
        <v>195</v>
      </c>
    </row>
    <row r="239" spans="1:11" x14ac:dyDescent="0.25">
      <c r="A239" s="182"/>
      <c r="B239" s="176">
        <f>IF(AND(G239&lt;&gt;"",H239&gt;0,I239&lt;&gt;"",J239&lt;&gt;0,K239&lt;&gt;0),COUNT($B$11:B238)+1,"")</f>
        <v>228</v>
      </c>
      <c r="C239" s="183">
        <v>228</v>
      </c>
      <c r="D239" s="184"/>
      <c r="E239" s="185"/>
      <c r="F239" s="186"/>
      <c r="G239" s="187" t="s">
        <v>4198</v>
      </c>
      <c r="H239" s="188">
        <v>4</v>
      </c>
      <c r="I239" s="189" t="s">
        <v>3703</v>
      </c>
      <c r="J239" s="181">
        <v>86.42</v>
      </c>
      <c r="K239" s="154">
        <f t="shared" si="3"/>
        <v>345.68</v>
      </c>
    </row>
    <row r="240" spans="1:11" x14ac:dyDescent="0.25">
      <c r="A240" s="182"/>
      <c r="B240" s="176">
        <f>IF(AND(G240&lt;&gt;"",H240&gt;0,I240&lt;&gt;"",J240&lt;&gt;0,K240&lt;&gt;0),COUNT($B$11:B239)+1,"")</f>
        <v>229</v>
      </c>
      <c r="C240" s="183">
        <v>229</v>
      </c>
      <c r="D240" s="184"/>
      <c r="E240" s="185"/>
      <c r="F240" s="186"/>
      <c r="G240" s="187" t="s">
        <v>4196</v>
      </c>
      <c r="H240" s="188">
        <v>54</v>
      </c>
      <c r="I240" s="189" t="s">
        <v>3703</v>
      </c>
      <c r="J240" s="181">
        <v>13.55</v>
      </c>
      <c r="K240" s="154">
        <f t="shared" si="3"/>
        <v>731.7</v>
      </c>
    </row>
    <row r="241" spans="1:11" x14ac:dyDescent="0.25">
      <c r="A241" s="182"/>
      <c r="B241" s="176">
        <f>IF(AND(G241&lt;&gt;"",H241&gt;0,I241&lt;&gt;"",J241&lt;&gt;0,K241&lt;&gt;0),COUNT($B$11:B240)+1,"")</f>
        <v>230</v>
      </c>
      <c r="C241" s="183">
        <v>230</v>
      </c>
      <c r="D241" s="184"/>
      <c r="E241" s="185"/>
      <c r="F241" s="186"/>
      <c r="G241" s="187" t="s">
        <v>4197</v>
      </c>
      <c r="H241" s="188">
        <v>108</v>
      </c>
      <c r="I241" s="189" t="s">
        <v>3703</v>
      </c>
      <c r="J241" s="181">
        <v>20.010000000000002</v>
      </c>
      <c r="K241" s="154">
        <f t="shared" si="3"/>
        <v>2161.08</v>
      </c>
    </row>
    <row r="242" spans="1:11" x14ac:dyDescent="0.25">
      <c r="A242" s="182"/>
      <c r="B242" s="176">
        <f>IF(AND(G242&lt;&gt;"",H242&gt;0,I242&lt;&gt;"",J242&lt;&gt;0,K242&lt;&gt;0),COUNT($B$11:B241)+1,"")</f>
        <v>231</v>
      </c>
      <c r="C242" s="183">
        <v>231</v>
      </c>
      <c r="D242" s="184"/>
      <c r="E242" s="185"/>
      <c r="F242" s="186"/>
      <c r="G242" s="187" t="s">
        <v>4199</v>
      </c>
      <c r="H242" s="188">
        <v>6</v>
      </c>
      <c r="I242" s="189" t="s">
        <v>3703</v>
      </c>
      <c r="J242" s="181">
        <v>118.7</v>
      </c>
      <c r="K242" s="154">
        <f t="shared" si="3"/>
        <v>712.2</v>
      </c>
    </row>
    <row r="243" spans="1:11" x14ac:dyDescent="0.25">
      <c r="A243" s="182"/>
      <c r="B243" s="176">
        <f>IF(AND(G243&lt;&gt;"",H243&gt;0,I243&lt;&gt;"",J243&lt;&gt;0,K243&lt;&gt;0),COUNT($B$11:B242)+1,"")</f>
        <v>232</v>
      </c>
      <c r="C243" s="183">
        <v>232</v>
      </c>
      <c r="D243" s="184"/>
      <c r="E243" s="185"/>
      <c r="F243" s="186"/>
      <c r="G243" s="187" t="s">
        <v>4200</v>
      </c>
      <c r="H243" s="188">
        <v>240</v>
      </c>
      <c r="I243" s="189" t="s">
        <v>3702</v>
      </c>
      <c r="J243" s="181">
        <v>4.42</v>
      </c>
      <c r="K243" s="154">
        <f t="shared" si="3"/>
        <v>1060.8</v>
      </c>
    </row>
    <row r="244" spans="1:11" x14ac:dyDescent="0.25">
      <c r="A244" s="182"/>
      <c r="B244" s="176">
        <f>IF(AND(G244&lt;&gt;"",H244&gt;0,I244&lt;&gt;"",J244&lt;&gt;0,K244&lt;&gt;0),COUNT($B$11:B243)+1,"")</f>
        <v>233</v>
      </c>
      <c r="C244" s="183">
        <v>233</v>
      </c>
      <c r="D244" s="184"/>
      <c r="E244" s="185"/>
      <c r="F244" s="186"/>
      <c r="G244" s="187" t="s">
        <v>4201</v>
      </c>
      <c r="H244" s="188">
        <v>240</v>
      </c>
      <c r="I244" s="189" t="s">
        <v>3702</v>
      </c>
      <c r="J244" s="181">
        <v>1.74</v>
      </c>
      <c r="K244" s="154">
        <f t="shared" si="3"/>
        <v>417.6</v>
      </c>
    </row>
    <row r="245" spans="1:11" x14ac:dyDescent="0.25">
      <c r="A245" s="182"/>
      <c r="B245" s="176">
        <f>IF(AND(G245&lt;&gt;"",H245&gt;0,I245&lt;&gt;"",J245&lt;&gt;0,K245&lt;&gt;0),COUNT($B$11:B244)+1,"")</f>
        <v>234</v>
      </c>
      <c r="C245" s="183">
        <v>234</v>
      </c>
      <c r="D245" s="184"/>
      <c r="E245" s="185"/>
      <c r="F245" s="186"/>
      <c r="G245" s="187" t="s">
        <v>4202</v>
      </c>
      <c r="H245" s="188">
        <v>400</v>
      </c>
      <c r="I245" s="189" t="s">
        <v>3702</v>
      </c>
      <c r="J245" s="181">
        <v>3.15</v>
      </c>
      <c r="K245" s="154">
        <f t="shared" si="3"/>
        <v>1260</v>
      </c>
    </row>
    <row r="246" spans="1:11" x14ac:dyDescent="0.25">
      <c r="A246" s="182"/>
      <c r="B246" s="176">
        <f>IF(AND(G246&lt;&gt;"",H246&gt;0,I246&lt;&gt;"",J246&lt;&gt;0,K246&lt;&gt;0),COUNT($B$11:B245)+1,"")</f>
        <v>235</v>
      </c>
      <c r="C246" s="183">
        <v>235</v>
      </c>
      <c r="D246" s="184"/>
      <c r="E246" s="185"/>
      <c r="F246" s="186"/>
      <c r="G246" s="187" t="s">
        <v>4203</v>
      </c>
      <c r="H246" s="188">
        <v>30</v>
      </c>
      <c r="I246" s="189" t="s">
        <v>3703</v>
      </c>
      <c r="J246" s="181">
        <v>143.41999999999999</v>
      </c>
      <c r="K246" s="154">
        <f t="shared" si="3"/>
        <v>4302.6000000000004</v>
      </c>
    </row>
    <row r="247" spans="1:11" x14ac:dyDescent="0.25">
      <c r="A247" s="182"/>
      <c r="B247" s="176">
        <f>IF(AND(G247&lt;&gt;"",H247&gt;0,I247&lt;&gt;"",J247&lt;&gt;0,K247&lt;&gt;0),COUNT($B$11:B246)+1,"")</f>
        <v>236</v>
      </c>
      <c r="C247" s="183">
        <v>236</v>
      </c>
      <c r="D247" s="184"/>
      <c r="E247" s="185"/>
      <c r="F247" s="186"/>
      <c r="G247" s="187" t="s">
        <v>4204</v>
      </c>
      <c r="H247" s="188">
        <v>14</v>
      </c>
      <c r="I247" s="189" t="s">
        <v>3702</v>
      </c>
      <c r="J247" s="181">
        <v>84.57</v>
      </c>
      <c r="K247" s="154">
        <f t="shared" si="3"/>
        <v>1183.98</v>
      </c>
    </row>
    <row r="248" spans="1:11" x14ac:dyDescent="0.25">
      <c r="A248" s="182"/>
      <c r="B248" s="176">
        <f>IF(AND(G248&lt;&gt;"",H248&gt;0,I248&lt;&gt;"",J248&lt;&gt;0,K248&lt;&gt;0),COUNT($B$11:B247)+1,"")</f>
        <v>237</v>
      </c>
      <c r="C248" s="183">
        <v>237</v>
      </c>
      <c r="D248" s="184"/>
      <c r="E248" s="185"/>
      <c r="F248" s="186"/>
      <c r="G248" s="187" t="s">
        <v>4205</v>
      </c>
      <c r="H248" s="188">
        <v>100</v>
      </c>
      <c r="I248" s="189" t="s">
        <v>3702</v>
      </c>
      <c r="J248" s="181">
        <v>1.1499999999999999</v>
      </c>
      <c r="K248" s="154">
        <f t="shared" si="3"/>
        <v>115</v>
      </c>
    </row>
    <row r="249" spans="1:11" x14ac:dyDescent="0.25">
      <c r="A249" s="182"/>
      <c r="B249" s="176">
        <f>IF(AND(G249&lt;&gt;"",H249&gt;0,I249&lt;&gt;"",J249&lt;&gt;0,K249&lt;&gt;0),COUNT($B$11:B248)+1,"")</f>
        <v>238</v>
      </c>
      <c r="C249" s="183">
        <v>238</v>
      </c>
      <c r="D249" s="184"/>
      <c r="E249" s="185"/>
      <c r="F249" s="186"/>
      <c r="G249" s="187" t="s">
        <v>4206</v>
      </c>
      <c r="H249" s="188">
        <v>14</v>
      </c>
      <c r="I249" s="189" t="s">
        <v>3702</v>
      </c>
      <c r="J249" s="181">
        <v>20.8</v>
      </c>
      <c r="K249" s="154">
        <f t="shared" si="3"/>
        <v>291.2</v>
      </c>
    </row>
    <row r="250" spans="1:11" x14ac:dyDescent="0.25">
      <c r="A250" s="182"/>
      <c r="B250" s="176">
        <f>IF(AND(G250&lt;&gt;"",H250&gt;0,I250&lt;&gt;"",J250&lt;&gt;0,K250&lt;&gt;0),COUNT($B$11:B249)+1,"")</f>
        <v>239</v>
      </c>
      <c r="C250" s="183">
        <v>239</v>
      </c>
      <c r="D250" s="184"/>
      <c r="E250" s="185"/>
      <c r="F250" s="186"/>
      <c r="G250" s="187" t="s">
        <v>4207</v>
      </c>
      <c r="H250" s="188">
        <v>100</v>
      </c>
      <c r="I250" s="189" t="s">
        <v>3702</v>
      </c>
      <c r="J250" s="181">
        <v>9.08</v>
      </c>
      <c r="K250" s="154">
        <f t="shared" si="3"/>
        <v>908</v>
      </c>
    </row>
    <row r="251" spans="1:11" x14ac:dyDescent="0.25">
      <c r="A251" s="182"/>
      <c r="B251" s="176">
        <f>IF(AND(G251&lt;&gt;"",H251&gt;0,I251&lt;&gt;"",J251&lt;&gt;0,K251&lt;&gt;0),COUNT($B$11:B250)+1,"")</f>
        <v>240</v>
      </c>
      <c r="C251" s="183">
        <v>240</v>
      </c>
      <c r="D251" s="184"/>
      <c r="E251" s="185"/>
      <c r="F251" s="186"/>
      <c r="G251" s="187" t="s">
        <v>4208</v>
      </c>
      <c r="H251" s="188">
        <v>30</v>
      </c>
      <c r="I251" s="189" t="s">
        <v>3702</v>
      </c>
      <c r="J251" s="181">
        <v>10.11</v>
      </c>
      <c r="K251" s="154">
        <f t="shared" si="3"/>
        <v>303.3</v>
      </c>
    </row>
    <row r="252" spans="1:11" x14ac:dyDescent="0.25">
      <c r="A252" s="182"/>
      <c r="B252" s="176">
        <f>IF(AND(G252&lt;&gt;"",H252&gt;0,I252&lt;&gt;"",J252&lt;&gt;0,K252&lt;&gt;0),COUNT($B$11:B251)+1,"")</f>
        <v>241</v>
      </c>
      <c r="C252" s="183">
        <v>241</v>
      </c>
      <c r="D252" s="184"/>
      <c r="E252" s="185"/>
      <c r="F252" s="186"/>
      <c r="G252" s="187" t="s">
        <v>4209</v>
      </c>
      <c r="H252" s="188">
        <v>160</v>
      </c>
      <c r="I252" s="189" t="s">
        <v>3702</v>
      </c>
      <c r="J252" s="190">
        <v>4.8499999999999996</v>
      </c>
      <c r="K252" s="154">
        <f t="shared" si="3"/>
        <v>776</v>
      </c>
    </row>
    <row r="253" spans="1:11" x14ac:dyDescent="0.25">
      <c r="A253" s="182"/>
      <c r="B253" s="176">
        <f>IF(AND(G253&lt;&gt;"",H253&gt;0,I253&lt;&gt;"",J253&lt;&gt;0,K253&lt;&gt;0),COUNT($B$11:B252)+1,"")</f>
        <v>242</v>
      </c>
      <c r="C253" s="183">
        <v>242</v>
      </c>
      <c r="D253" s="184"/>
      <c r="E253" s="185"/>
      <c r="F253" s="186"/>
      <c r="G253" s="187" t="s">
        <v>4210</v>
      </c>
      <c r="H253" s="188">
        <v>6</v>
      </c>
      <c r="I253" s="189" t="s">
        <v>3702</v>
      </c>
      <c r="J253" s="190">
        <v>58</v>
      </c>
      <c r="K253" s="154">
        <f t="shared" si="3"/>
        <v>348</v>
      </c>
    </row>
    <row r="254" spans="1:11" x14ac:dyDescent="0.25">
      <c r="A254" s="182"/>
      <c r="B254" s="176">
        <f>IF(AND(G254&lt;&gt;"",H254&gt;0,I254&lt;&gt;"",J254&lt;&gt;0,K254&lt;&gt;0),COUNT($B$11:B253)+1,"")</f>
        <v>243</v>
      </c>
      <c r="C254" s="183">
        <v>243</v>
      </c>
      <c r="D254" s="184"/>
      <c r="E254" s="185"/>
      <c r="F254" s="186"/>
      <c r="G254" s="187" t="s">
        <v>4211</v>
      </c>
      <c r="H254" s="188">
        <v>150</v>
      </c>
      <c r="I254" s="189" t="s">
        <v>3702</v>
      </c>
      <c r="J254" s="190">
        <v>13.85</v>
      </c>
      <c r="K254" s="154">
        <f t="shared" si="3"/>
        <v>2077.5</v>
      </c>
    </row>
    <row r="255" spans="1:11" x14ac:dyDescent="0.25">
      <c r="A255" s="182"/>
      <c r="B255" s="176">
        <f>IF(AND(G255&lt;&gt;"",H255&gt;0,I255&lt;&gt;"",J255&lt;&gt;0,K255&lt;&gt;0),COUNT($B$11:B254)+1,"")</f>
        <v>244</v>
      </c>
      <c r="C255" s="183">
        <v>244</v>
      </c>
      <c r="D255" s="184"/>
      <c r="E255" s="185"/>
      <c r="F255" s="186"/>
      <c r="G255" s="187" t="s">
        <v>4212</v>
      </c>
      <c r="H255" s="188">
        <v>350</v>
      </c>
      <c r="I255" s="189" t="s">
        <v>3702</v>
      </c>
      <c r="J255" s="190">
        <v>4.72</v>
      </c>
      <c r="K255" s="154">
        <f t="shared" si="3"/>
        <v>1652</v>
      </c>
    </row>
    <row r="256" spans="1:11" x14ac:dyDescent="0.25">
      <c r="A256" s="182"/>
      <c r="B256" s="176">
        <f>IF(AND(G256&lt;&gt;"",H256&gt;0,I256&lt;&gt;"",J256&lt;&gt;0,K256&lt;&gt;0),COUNT($B$11:B255)+1,"")</f>
        <v>245</v>
      </c>
      <c r="C256" s="183">
        <v>245</v>
      </c>
      <c r="D256" s="184"/>
      <c r="E256" s="185"/>
      <c r="F256" s="186"/>
      <c r="G256" s="187" t="s">
        <v>4213</v>
      </c>
      <c r="H256" s="188">
        <v>110</v>
      </c>
      <c r="I256" s="189" t="s">
        <v>3702</v>
      </c>
      <c r="J256" s="190">
        <v>6.42</v>
      </c>
      <c r="K256" s="154">
        <f t="shared" si="3"/>
        <v>706.2</v>
      </c>
    </row>
    <row r="257" spans="1:11" x14ac:dyDescent="0.25">
      <c r="A257" s="182"/>
      <c r="B257" s="176">
        <f>IF(AND(G257&lt;&gt;"",H257&gt;0,I257&lt;&gt;"",J257&lt;&gt;0,K257&lt;&gt;0),COUNT($B$11:B256)+1,"")</f>
        <v>246</v>
      </c>
      <c r="C257" s="183">
        <v>246</v>
      </c>
      <c r="D257" s="184"/>
      <c r="E257" s="185"/>
      <c r="F257" s="186"/>
      <c r="G257" s="187" t="s">
        <v>4214</v>
      </c>
      <c r="H257" s="188">
        <v>12</v>
      </c>
      <c r="I257" s="189" t="s">
        <v>3702</v>
      </c>
      <c r="J257" s="190">
        <v>8.1999999999999993</v>
      </c>
      <c r="K257" s="154">
        <f t="shared" si="3"/>
        <v>98.4</v>
      </c>
    </row>
    <row r="258" spans="1:11" x14ac:dyDescent="0.25">
      <c r="A258" s="182"/>
      <c r="B258" s="176">
        <f>IF(AND(G258&lt;&gt;"",H258&gt;0,I258&lt;&gt;"",J258&lt;&gt;0,K258&lt;&gt;0),COUNT($B$11:B257)+1,"")</f>
        <v>247</v>
      </c>
      <c r="C258" s="183">
        <v>247</v>
      </c>
      <c r="D258" s="184"/>
      <c r="E258" s="185"/>
      <c r="F258" s="186"/>
      <c r="G258" s="187" t="s">
        <v>4215</v>
      </c>
      <c r="H258" s="188">
        <v>14</v>
      </c>
      <c r="I258" s="189" t="s">
        <v>3702</v>
      </c>
      <c r="J258" s="190">
        <v>5.77</v>
      </c>
      <c r="K258" s="154">
        <f t="shared" si="3"/>
        <v>80.78</v>
      </c>
    </row>
    <row r="259" spans="1:11" x14ac:dyDescent="0.25">
      <c r="A259" s="182"/>
      <c r="B259" s="176">
        <f>IF(AND(G259&lt;&gt;"",H259&gt;0,I259&lt;&gt;"",J259&lt;&gt;0,K259&lt;&gt;0),COUNT($B$11:B258)+1,"")</f>
        <v>248</v>
      </c>
      <c r="C259" s="183">
        <v>248</v>
      </c>
      <c r="D259" s="184"/>
      <c r="E259" s="185"/>
      <c r="F259" s="186"/>
      <c r="G259" s="187" t="s">
        <v>4216</v>
      </c>
      <c r="H259" s="188">
        <v>65</v>
      </c>
      <c r="I259" s="189" t="s">
        <v>3702</v>
      </c>
      <c r="J259" s="190">
        <v>118.44</v>
      </c>
      <c r="K259" s="154">
        <f t="shared" si="3"/>
        <v>7698.6</v>
      </c>
    </row>
    <row r="260" spans="1:11" x14ac:dyDescent="0.25">
      <c r="A260" s="182"/>
      <c r="B260" s="176">
        <f>IF(AND(G260&lt;&gt;"",H260&gt;0,I260&lt;&gt;"",J260&lt;&gt;0,K260&lt;&gt;0),COUNT($B$11:B259)+1,"")</f>
        <v>249</v>
      </c>
      <c r="C260" s="183">
        <v>249</v>
      </c>
      <c r="D260" s="184"/>
      <c r="E260" s="185"/>
      <c r="F260" s="186"/>
      <c r="G260" s="187" t="s">
        <v>4217</v>
      </c>
      <c r="H260" s="188">
        <v>36</v>
      </c>
      <c r="I260" s="189" t="s">
        <v>3702</v>
      </c>
      <c r="J260" s="190">
        <v>3.35</v>
      </c>
      <c r="K260" s="154">
        <f t="shared" si="3"/>
        <v>120.6</v>
      </c>
    </row>
    <row r="261" spans="1:11" x14ac:dyDescent="0.25">
      <c r="A261" s="182"/>
      <c r="B261" s="176">
        <f>IF(AND(G261&lt;&gt;"",H261&gt;0,I261&lt;&gt;"",J261&lt;&gt;0,K261&lt;&gt;0),COUNT($B$11:B260)+1,"")</f>
        <v>250</v>
      </c>
      <c r="C261" s="183">
        <v>250</v>
      </c>
      <c r="D261" s="184"/>
      <c r="E261" s="185"/>
      <c r="F261" s="186"/>
      <c r="G261" s="187" t="s">
        <v>4218</v>
      </c>
      <c r="H261" s="188">
        <v>39</v>
      </c>
      <c r="I261" s="189" t="s">
        <v>3702</v>
      </c>
      <c r="J261" s="190">
        <v>21.27</v>
      </c>
      <c r="K261" s="154">
        <f t="shared" si="3"/>
        <v>829.53</v>
      </c>
    </row>
    <row r="262" spans="1:11" x14ac:dyDescent="0.25">
      <c r="A262" s="182"/>
      <c r="B262" s="176">
        <f>IF(AND(G262&lt;&gt;"",H262&gt;0,I262&lt;&gt;"",J262&lt;&gt;0,K262&lt;&gt;0),COUNT($B$11:B261)+1,"")</f>
        <v>251</v>
      </c>
      <c r="C262" s="183">
        <v>251</v>
      </c>
      <c r="D262" s="184"/>
      <c r="E262" s="185"/>
      <c r="F262" s="186"/>
      <c r="G262" s="187" t="s">
        <v>4219</v>
      </c>
      <c r="H262" s="188">
        <v>120</v>
      </c>
      <c r="I262" s="189" t="s">
        <v>3702</v>
      </c>
      <c r="J262" s="190">
        <v>8.07</v>
      </c>
      <c r="K262" s="154">
        <f t="shared" si="3"/>
        <v>968.4</v>
      </c>
    </row>
    <row r="263" spans="1:11" x14ac:dyDescent="0.25">
      <c r="A263" s="182"/>
      <c r="B263" s="176">
        <f>IF(AND(G263&lt;&gt;"",H263&gt;0,I263&lt;&gt;"",J263&lt;&gt;0,K263&lt;&gt;0),COUNT($B$11:B262)+1,"")</f>
        <v>252</v>
      </c>
      <c r="C263" s="183">
        <v>252</v>
      </c>
      <c r="D263" s="184"/>
      <c r="E263" s="185"/>
      <c r="F263" s="186"/>
      <c r="G263" s="187" t="s">
        <v>4220</v>
      </c>
      <c r="H263" s="188">
        <v>16</v>
      </c>
      <c r="I263" s="189" t="s">
        <v>3695</v>
      </c>
      <c r="J263" s="190">
        <v>31.48</v>
      </c>
      <c r="K263" s="154">
        <f t="shared" si="3"/>
        <v>503.68</v>
      </c>
    </row>
    <row r="264" spans="1:11" x14ac:dyDescent="0.25">
      <c r="A264" s="182"/>
      <c r="B264" s="176">
        <f>IF(AND(G264&lt;&gt;"",H264&gt;0,I264&lt;&gt;"",J264&lt;&gt;0,K264&lt;&gt;0),COUNT($B$11:B263)+1,"")</f>
        <v>253</v>
      </c>
      <c r="C264" s="183">
        <v>253</v>
      </c>
      <c r="D264" s="184"/>
      <c r="E264" s="185"/>
      <c r="F264" s="186"/>
      <c r="G264" s="187" t="s">
        <v>4221</v>
      </c>
      <c r="H264" s="188">
        <v>42</v>
      </c>
      <c r="I264" s="189" t="s">
        <v>3702</v>
      </c>
      <c r="J264" s="190">
        <v>29.78</v>
      </c>
      <c r="K264" s="154">
        <f t="shared" si="3"/>
        <v>1250.76</v>
      </c>
    </row>
    <row r="265" spans="1:11" x14ac:dyDescent="0.25">
      <c r="A265" s="193"/>
      <c r="B265" s="176">
        <f>IF(AND(G265&lt;&gt;"",H265&gt;0,I265&lt;&gt;"",J265&lt;&gt;0,K265&lt;&gt;0),COUNT($B$11:B264)+1,"")</f>
        <v>254</v>
      </c>
      <c r="C265" s="194">
        <v>254</v>
      </c>
      <c r="D265" s="195"/>
      <c r="E265" s="196"/>
      <c r="F265" s="197"/>
      <c r="G265" s="198" t="s">
        <v>4226</v>
      </c>
      <c r="H265" s="199">
        <v>40</v>
      </c>
      <c r="I265" s="200" t="s">
        <v>3702</v>
      </c>
      <c r="J265" s="201">
        <v>20.96</v>
      </c>
      <c r="K265" s="154">
        <f t="shared" si="3"/>
        <v>838.4</v>
      </c>
    </row>
    <row r="266" spans="1:11" x14ac:dyDescent="0.25">
      <c r="B266" s="191" t="str">
        <f>IF(AND(G266&lt;&gt;"",H266&gt;0,I266&lt;&gt;"",J266&lt;&gt;0,K266&lt;&gt;0),COUNT($B$11:B265)+1,"")</f>
        <v/>
      </c>
      <c r="K266" s="192" t="str">
        <f t="shared" si="3"/>
        <v/>
      </c>
    </row>
    <row r="267" spans="1:11" x14ac:dyDescent="0.25">
      <c r="B267" s="176" t="str">
        <f>IF(AND(G267&lt;&gt;"",H267&gt;0,I267&lt;&gt;"",J267&lt;&gt;0,K267&lt;&gt;0),COUNT($B$11:B266)+1,"")</f>
        <v/>
      </c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0"/>
  <sheetViews>
    <sheetView workbookViewId="0">
      <selection activeCell="G273" sqref="G273"/>
    </sheetView>
  </sheetViews>
  <sheetFormatPr defaultRowHeight="15" x14ac:dyDescent="0.25"/>
  <cols>
    <col min="1" max="1" width="9" style="105" customWidth="1"/>
    <col min="2" max="2" width="10.5703125" style="105" customWidth="1"/>
    <col min="3" max="3" width="6.28515625" style="105" customWidth="1"/>
    <col min="4" max="4" width="57.28515625" style="68" customWidth="1"/>
    <col min="5" max="5" width="11.140625" style="73" bestFit="1" customWidth="1"/>
    <col min="6" max="6" width="13.140625" style="74" customWidth="1"/>
    <col min="7" max="7" width="11.5703125" style="173" customWidth="1"/>
    <col min="8" max="8" width="15.140625" style="68" bestFit="1" customWidth="1"/>
    <col min="9" max="9" width="8" style="147" bestFit="1" customWidth="1"/>
    <col min="10" max="10" width="14.140625" style="148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50" t="s">
        <v>3679</v>
      </c>
      <c r="B1" s="251"/>
      <c r="C1" s="251"/>
      <c r="D1" s="251"/>
      <c r="E1" s="251"/>
      <c r="F1" s="251"/>
      <c r="G1" s="251"/>
      <c r="H1" s="252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59" t="str">
        <f>IF(Identificação!B2=0,"",Identificação!B2)</f>
        <v>Pregão Presencial</v>
      </c>
      <c r="D2" s="259"/>
      <c r="E2" s="30" t="s">
        <v>151</v>
      </c>
      <c r="F2" s="31">
        <f>IF(Identificação!E2=0,"",Identificação!E2)</f>
        <v>8</v>
      </c>
      <c r="G2" s="30" t="s">
        <v>152</v>
      </c>
      <c r="H2" s="32">
        <f>IF(Identificação!G2=0,"",Identificação!G2)</f>
        <v>2022</v>
      </c>
      <c r="I2" s="151"/>
      <c r="J2" s="151"/>
      <c r="K2" s="2"/>
    </row>
    <row r="3" spans="1:12" s="29" customFormat="1" ht="30.75" customHeight="1" thickBot="1" x14ac:dyDescent="0.3">
      <c r="A3" s="257" t="s">
        <v>153</v>
      </c>
      <c r="B3" s="258"/>
      <c r="C3" s="255" t="str">
        <f>IF(Identificação!B3=0,"",Identificação!B3)</f>
        <v>REGISTRO DE PREÇOS DE MATERIAIS DE  EXPEDIENTE</v>
      </c>
      <c r="D3" s="255"/>
      <c r="E3" s="255"/>
      <c r="F3" s="255"/>
      <c r="G3" s="255"/>
      <c r="H3" s="256"/>
      <c r="I3" s="151"/>
      <c r="J3" s="151"/>
    </row>
    <row r="4" spans="1:12" s="29" customFormat="1" ht="15.75" thickBot="1" x14ac:dyDescent="0.3">
      <c r="A4" s="19" t="s">
        <v>3793</v>
      </c>
      <c r="B4" s="27"/>
      <c r="C4" s="212" t="s">
        <v>4227</v>
      </c>
      <c r="D4" s="212"/>
      <c r="E4" s="212"/>
      <c r="F4" s="212"/>
      <c r="G4" s="23" t="s">
        <v>3754</v>
      </c>
      <c r="H4" s="123" t="s">
        <v>4228</v>
      </c>
      <c r="I4" s="151"/>
      <c r="J4" s="151"/>
    </row>
    <row r="5" spans="1:12" s="29" customFormat="1" ht="15.75" thickBot="1" x14ac:dyDescent="0.3">
      <c r="A5" s="16" t="s">
        <v>169</v>
      </c>
      <c r="B5" s="23"/>
      <c r="C5" s="260" t="str">
        <f>IF(Identificação!B5=0,"",Identificação!B5)</f>
        <v>Compras</v>
      </c>
      <c r="D5" s="261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53">
        <f>SUMIFS(H12:H39953,B12:B39953,"&gt;0",H12:H39953,"&lt;&gt;0")</f>
        <v>44872.47</v>
      </c>
      <c r="D6" s="254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44" t="s">
        <v>3755</v>
      </c>
      <c r="B10" s="244" t="s">
        <v>3756</v>
      </c>
      <c r="C10" s="244" t="s">
        <v>3677</v>
      </c>
      <c r="D10" s="246" t="s">
        <v>3757</v>
      </c>
      <c r="E10" s="248" t="s">
        <v>171</v>
      </c>
      <c r="F10" s="249"/>
      <c r="G10" s="249"/>
      <c r="H10" s="249"/>
      <c r="I10" s="249"/>
      <c r="J10" s="249"/>
      <c r="K10" s="249"/>
    </row>
    <row r="11" spans="1:12" s="28" customFormat="1" ht="45" x14ac:dyDescent="0.25">
      <c r="A11" s="245"/>
      <c r="B11" s="245"/>
      <c r="C11" s="245"/>
      <c r="D11" s="247"/>
      <c r="E11" s="84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4" t="str">
        <f>IF('Orçamento-base'!A12&gt;0,'Orçamento-base'!A12,"")</f>
        <v/>
      </c>
      <c r="B12" s="160">
        <f>'Orçamento-base'!B12</f>
        <v>1</v>
      </c>
      <c r="C12" s="104">
        <f>IF('Orçamento-base'!C12&gt;0,'Orçamento-base'!C12,"")</f>
        <v>1</v>
      </c>
      <c r="D12" s="85" t="str">
        <f>IF('Orçamento-base'!G12&gt;0,'Orçamento-base'!G12,"")</f>
        <v>Apontador</v>
      </c>
      <c r="E12" s="174">
        <f>IF('Orçamento-base'!H12&gt;0,'Orçamento-base'!H12,"")</f>
        <v>20</v>
      </c>
      <c r="F12" s="85" t="str">
        <f>IF('Orçamento-base'!I12&gt;0,'Orçamento-base'!I12,"")</f>
        <v>un</v>
      </c>
      <c r="G12" s="172"/>
      <c r="H12" s="85" t="str">
        <f>IFERROR(IF(E12*G12&lt;&gt;0,ROUND(ROUND(E12,4)*ROUND(G12,4),2),""),"")</f>
        <v/>
      </c>
      <c r="I12" s="146"/>
      <c r="J12" s="146"/>
      <c r="K12" s="71"/>
    </row>
    <row r="13" spans="1:12" x14ac:dyDescent="0.25">
      <c r="A13" s="104" t="str">
        <f>IF('Orçamento-base'!A13&gt;0,'Orçamento-base'!A13,"")</f>
        <v/>
      </c>
      <c r="B13" s="160">
        <f>'Orçamento-base'!B13</f>
        <v>2</v>
      </c>
      <c r="C13" s="104">
        <f>IF('Orçamento-base'!C13&gt;0,'Orçamento-base'!C13,"")</f>
        <v>2</v>
      </c>
      <c r="D13" s="85" t="str">
        <f>IF('Orçamento-base'!G13&gt;0,'Orçamento-base'!G13,"")</f>
        <v>Alfinete Niquelado</v>
      </c>
      <c r="E13" s="174">
        <f>IF('Orçamento-base'!H13&gt;0,'Orçamento-base'!H13,"")</f>
        <v>4</v>
      </c>
      <c r="F13" s="85" t="str">
        <f>IF('Orçamento-base'!I13&gt;0,'Orçamento-base'!I13,"")</f>
        <v>cx</v>
      </c>
      <c r="G13" s="172">
        <v>8.25</v>
      </c>
      <c r="H13" s="165">
        <f>IFERROR(IF(E13*G13&lt;&gt;0,ROUND(ROUND(E13,4)*ROUND(G13,4),2),""),"")</f>
        <v>33</v>
      </c>
      <c r="I13" s="146"/>
      <c r="J13" s="146"/>
      <c r="K13" s="71"/>
      <c r="L13" s="65"/>
    </row>
    <row r="14" spans="1:12" x14ac:dyDescent="0.25">
      <c r="A14" s="160" t="str">
        <f>IF('Orçamento-base'!A14&gt;0,'Orçamento-base'!A14,"")</f>
        <v/>
      </c>
      <c r="B14" s="160">
        <f>'Orçamento-base'!B14</f>
        <v>3</v>
      </c>
      <c r="C14" s="160">
        <f>IF('Orçamento-base'!C14&gt;0,'Orçamento-base'!C14,"")</f>
        <v>3</v>
      </c>
      <c r="D14" s="154" t="str">
        <f>IF('Orçamento-base'!G14&gt;0,'Orçamento-base'!G14,"")</f>
        <v>Alfinete de Segurança</v>
      </c>
      <c r="E14" s="202">
        <f>IF('Orçamento-base'!H14&gt;0,'Orçamento-base'!H14,"")</f>
        <v>4</v>
      </c>
      <c r="F14" s="154" t="str">
        <f>IF('Orçamento-base'!I14&gt;0,'Orçamento-base'!I14,"")</f>
        <v>cx</v>
      </c>
      <c r="G14" s="172"/>
      <c r="H14" s="154" t="str">
        <f t="shared" ref="H14:H77" si="0">IFERROR(IF(E14*G14&lt;&gt;0,ROUND(ROUND(E14,4)*ROUND(G14,4),2),""),"")</f>
        <v/>
      </c>
      <c r="I14" s="146"/>
      <c r="J14" s="146"/>
      <c r="K14" s="71"/>
    </row>
    <row r="15" spans="1:12" x14ac:dyDescent="0.25">
      <c r="A15" s="160" t="str">
        <f>IF('Orçamento-base'!A15&gt;0,'Orçamento-base'!A15,"")</f>
        <v/>
      </c>
      <c r="B15" s="160">
        <f>'Orçamento-base'!B15</f>
        <v>4</v>
      </c>
      <c r="C15" s="160">
        <f>IF('Orçamento-base'!C15&gt;0,'Orçamento-base'!C15,"")</f>
        <v>4</v>
      </c>
      <c r="D15" s="154" t="str">
        <f>IF('Orçamento-base'!G15&gt;0,'Orçamento-base'!G15,"")</f>
        <v>Algodão Branco</v>
      </c>
      <c r="E15" s="202">
        <f>IF('Orçamento-base'!H15&gt;0,'Orçamento-base'!H15,"")</f>
        <v>80</v>
      </c>
      <c r="F15" s="154" t="str">
        <f>IF('Orçamento-base'!I15&gt;0,'Orçamento-base'!I15,"")</f>
        <v>pac</v>
      </c>
      <c r="G15" s="172"/>
      <c r="H15" s="154" t="str">
        <f t="shared" si="0"/>
        <v/>
      </c>
      <c r="I15" s="146"/>
      <c r="J15" s="146"/>
      <c r="K15" s="71"/>
    </row>
    <row r="16" spans="1:12" x14ac:dyDescent="0.25">
      <c r="A16" s="160" t="str">
        <f>IF('Orçamento-base'!A16&gt;0,'Orçamento-base'!A16,"")</f>
        <v/>
      </c>
      <c r="B16" s="160">
        <f>'Orçamento-base'!B16</f>
        <v>5</v>
      </c>
      <c r="C16" s="160">
        <f>IF('Orçamento-base'!C16&gt;0,'Orçamento-base'!C16,"")</f>
        <v>5</v>
      </c>
      <c r="D16" s="154" t="str">
        <f>IF('Orçamento-base'!G16&gt;0,'Orçamento-base'!G16,"")</f>
        <v>Argila</v>
      </c>
      <c r="E16" s="202">
        <f>IF('Orçamento-base'!H16&gt;0,'Orçamento-base'!H16,"")</f>
        <v>160</v>
      </c>
      <c r="F16" s="154" t="str">
        <f>IF('Orçamento-base'!I16&gt;0,'Orçamento-base'!I16,"")</f>
        <v>un</v>
      </c>
      <c r="G16" s="172"/>
      <c r="H16" s="154" t="str">
        <f t="shared" si="0"/>
        <v/>
      </c>
      <c r="I16" s="146"/>
      <c r="J16" s="146"/>
      <c r="K16" s="71"/>
    </row>
    <row r="17" spans="1:11" x14ac:dyDescent="0.25">
      <c r="A17" s="160" t="str">
        <f>IF('Orçamento-base'!A17&gt;0,'Orçamento-base'!A17,"")</f>
        <v/>
      </c>
      <c r="B17" s="160">
        <f>'Orçamento-base'!B17</f>
        <v>6</v>
      </c>
      <c r="C17" s="160">
        <f>IF('Orçamento-base'!C17&gt;0,'Orçamento-base'!C17,"")</f>
        <v>6</v>
      </c>
      <c r="D17" s="154" t="str">
        <f>IF('Orçamento-base'!G17&gt;0,'Orçamento-base'!G17,"")</f>
        <v xml:space="preserve">Atilio nº18 </v>
      </c>
      <c r="E17" s="202">
        <f>IF('Orçamento-base'!H17&gt;0,'Orçamento-base'!H17,"")</f>
        <v>4</v>
      </c>
      <c r="F17" s="154" t="str">
        <f>IF('Orçamento-base'!I17&gt;0,'Orçamento-base'!I17,"")</f>
        <v>pac</v>
      </c>
      <c r="G17" s="172">
        <v>28.7</v>
      </c>
      <c r="H17" s="154">
        <f t="shared" si="0"/>
        <v>114.8</v>
      </c>
      <c r="I17" s="146"/>
      <c r="J17" s="146"/>
      <c r="K17" s="71"/>
    </row>
    <row r="18" spans="1:11" x14ac:dyDescent="0.25">
      <c r="A18" s="160" t="str">
        <f>IF('Orçamento-base'!A18&gt;0,'Orçamento-base'!A18,"")</f>
        <v/>
      </c>
      <c r="B18" s="160">
        <f>'Orçamento-base'!B18</f>
        <v>7</v>
      </c>
      <c r="C18" s="160">
        <f>IF('Orçamento-base'!C18&gt;0,'Orçamento-base'!C18,"")</f>
        <v>7</v>
      </c>
      <c r="D18" s="154" t="str">
        <f>IF('Orçamento-base'!G18&gt;0,'Orçamento-base'!G18,"")</f>
        <v>Argola para chaveiro</v>
      </c>
      <c r="E18" s="202">
        <f>IF('Orçamento-base'!H18&gt;0,'Orçamento-base'!H18,"")</f>
        <v>6</v>
      </c>
      <c r="F18" s="154" t="str">
        <f>IF('Orçamento-base'!I18&gt;0,'Orçamento-base'!I18,"")</f>
        <v>un</v>
      </c>
      <c r="G18" s="172"/>
      <c r="H18" s="154" t="str">
        <f t="shared" si="0"/>
        <v/>
      </c>
      <c r="I18" s="146"/>
      <c r="J18" s="146"/>
      <c r="K18" s="71"/>
    </row>
    <row r="19" spans="1:11" x14ac:dyDescent="0.25">
      <c r="A19" s="160" t="str">
        <f>IF('Orçamento-base'!A19&gt;0,'Orçamento-base'!A19,"")</f>
        <v/>
      </c>
      <c r="B19" s="160">
        <f>'Orçamento-base'!B19</f>
        <v>8</v>
      </c>
      <c r="C19" s="160">
        <f>IF('Orçamento-base'!C19&gt;0,'Orçamento-base'!C19,"")</f>
        <v>8</v>
      </c>
      <c r="D19" s="154" t="str">
        <f>IF('Orçamento-base'!G19&gt;0,'Orçamento-base'!G19,"")</f>
        <v>Balão de latex nº 10</v>
      </c>
      <c r="E19" s="202">
        <f>IF('Orçamento-base'!H19&gt;0,'Orçamento-base'!H19,"")</f>
        <v>64</v>
      </c>
      <c r="F19" s="154" t="str">
        <f>IF('Orçamento-base'!I19&gt;0,'Orçamento-base'!I19,"")</f>
        <v>pac</v>
      </c>
      <c r="G19" s="172"/>
      <c r="H19" s="154" t="str">
        <f t="shared" si="0"/>
        <v/>
      </c>
      <c r="I19" s="146"/>
      <c r="J19" s="146"/>
      <c r="K19" s="71"/>
    </row>
    <row r="20" spans="1:11" x14ac:dyDescent="0.25">
      <c r="A20" s="160" t="str">
        <f>IF('Orçamento-base'!A20&gt;0,'Orçamento-base'!A20,"")</f>
        <v/>
      </c>
      <c r="B20" s="160">
        <f>'Orçamento-base'!B20</f>
        <v>9</v>
      </c>
      <c r="C20" s="160">
        <f>IF('Orçamento-base'!C20&gt;0,'Orçamento-base'!C20,"")</f>
        <v>9</v>
      </c>
      <c r="D20" s="154" t="str">
        <f>IF('Orçamento-base'!G20&gt;0,'Orçamento-base'!G20,"")</f>
        <v>Balão de latex com bolinhas</v>
      </c>
      <c r="E20" s="202">
        <f>IF('Orçamento-base'!H20&gt;0,'Orçamento-base'!H20,"")</f>
        <v>64</v>
      </c>
      <c r="F20" s="154" t="str">
        <f>IF('Orçamento-base'!I20&gt;0,'Orçamento-base'!I20,"")</f>
        <v>pac</v>
      </c>
      <c r="G20" s="172"/>
      <c r="H20" s="154" t="str">
        <f t="shared" si="0"/>
        <v/>
      </c>
      <c r="I20" s="146"/>
      <c r="J20" s="146"/>
      <c r="K20" s="71"/>
    </row>
    <row r="21" spans="1:11" x14ac:dyDescent="0.25">
      <c r="A21" s="160" t="str">
        <f>IF('Orçamento-base'!A21&gt;0,'Orçamento-base'!A21,"")</f>
        <v/>
      </c>
      <c r="B21" s="160">
        <f>'Orçamento-base'!B21</f>
        <v>10</v>
      </c>
      <c r="C21" s="160">
        <f>IF('Orçamento-base'!C21&gt;0,'Orçamento-base'!C21,"")</f>
        <v>10</v>
      </c>
      <c r="D21" s="154" t="str">
        <f>IF('Orçamento-base'!G21&gt;0,'Orçamento-base'!G21,"")</f>
        <v>Balões Coloridos</v>
      </c>
      <c r="E21" s="202">
        <f>IF('Orçamento-base'!H21&gt;0,'Orçamento-base'!H21,"")</f>
        <v>130</v>
      </c>
      <c r="F21" s="154" t="str">
        <f>IF('Orçamento-base'!I21&gt;0,'Orçamento-base'!I21,"")</f>
        <v>pac</v>
      </c>
      <c r="G21" s="172"/>
      <c r="H21" s="154" t="str">
        <f t="shared" si="0"/>
        <v/>
      </c>
      <c r="I21" s="146"/>
      <c r="J21" s="146"/>
      <c r="K21" s="71"/>
    </row>
    <row r="22" spans="1:11" x14ac:dyDescent="0.25">
      <c r="A22" s="160" t="str">
        <f>IF('Orçamento-base'!A22&gt;0,'Orçamento-base'!A22,"")</f>
        <v/>
      </c>
      <c r="B22" s="160">
        <f>'Orçamento-base'!B22</f>
        <v>11</v>
      </c>
      <c r="C22" s="160">
        <f>IF('Orçamento-base'!C22&gt;0,'Orçamento-base'!C22,"")</f>
        <v>11</v>
      </c>
      <c r="D22" s="154" t="str">
        <f>IF('Orçamento-base'!G22&gt;0,'Orçamento-base'!G22,"")</f>
        <v>Barbante Cru</v>
      </c>
      <c r="E22" s="202">
        <f>IF('Orçamento-base'!H22&gt;0,'Orçamento-base'!H22,"")</f>
        <v>22</v>
      </c>
      <c r="F22" s="154" t="str">
        <f>IF('Orçamento-base'!I22&gt;0,'Orçamento-base'!I22,"")</f>
        <v>un</v>
      </c>
      <c r="G22" s="172"/>
      <c r="H22" s="154" t="str">
        <f t="shared" si="0"/>
        <v/>
      </c>
      <c r="I22" s="146"/>
      <c r="J22" s="146"/>
      <c r="K22" s="71"/>
    </row>
    <row r="23" spans="1:11" x14ac:dyDescent="0.25">
      <c r="A23" s="160" t="str">
        <f>IF('Orçamento-base'!A23&gt;0,'Orçamento-base'!A23,"")</f>
        <v/>
      </c>
      <c r="B23" s="160">
        <f>'Orçamento-base'!B23</f>
        <v>12</v>
      </c>
      <c r="C23" s="160">
        <f>IF('Orçamento-base'!C23&gt;0,'Orçamento-base'!C23,"")</f>
        <v>12</v>
      </c>
      <c r="D23" s="154" t="str">
        <f>IF('Orçamento-base'!G23&gt;0,'Orçamento-base'!G23,"")</f>
        <v>Bastão Cola Grosso</v>
      </c>
      <c r="E23" s="202">
        <f>IF('Orçamento-base'!H23&gt;0,'Orçamento-base'!H23,"")</f>
        <v>40</v>
      </c>
      <c r="F23" s="154" t="str">
        <f>IF('Orçamento-base'!I23&gt;0,'Orçamento-base'!I23,"")</f>
        <v>pac</v>
      </c>
      <c r="G23" s="172">
        <v>41.85</v>
      </c>
      <c r="H23" s="154">
        <f t="shared" si="0"/>
        <v>1674</v>
      </c>
      <c r="I23" s="146"/>
      <c r="J23" s="146"/>
      <c r="K23" s="71"/>
    </row>
    <row r="24" spans="1:11" x14ac:dyDescent="0.25">
      <c r="A24" s="160" t="str">
        <f>IF('Orçamento-base'!A24&gt;0,'Orçamento-base'!A24,"")</f>
        <v/>
      </c>
      <c r="B24" s="160">
        <f>'Orçamento-base'!B24</f>
        <v>13</v>
      </c>
      <c r="C24" s="160">
        <f>IF('Orçamento-base'!C24&gt;0,'Orçamento-base'!C24,"")</f>
        <v>13</v>
      </c>
      <c r="D24" s="154" t="str">
        <f>IF('Orçamento-base'!G24&gt;0,'Orçamento-base'!G24,"")</f>
        <v>Bastão Cola Fino</v>
      </c>
      <c r="E24" s="202">
        <f>IF('Orçamento-base'!H24&gt;0,'Orçamento-base'!H24,"")</f>
        <v>20</v>
      </c>
      <c r="F24" s="154" t="str">
        <f>IF('Orçamento-base'!I24&gt;0,'Orçamento-base'!I24,"")</f>
        <v>pac</v>
      </c>
      <c r="G24" s="172">
        <v>41.85</v>
      </c>
      <c r="H24" s="154">
        <f t="shared" si="0"/>
        <v>837</v>
      </c>
      <c r="I24" s="146"/>
      <c r="J24" s="146"/>
      <c r="K24" s="71"/>
    </row>
    <row r="25" spans="1:11" x14ac:dyDescent="0.25">
      <c r="A25" s="160" t="str">
        <f>IF('Orçamento-base'!A25&gt;0,'Orçamento-base'!A25,"")</f>
        <v/>
      </c>
      <c r="B25" s="160">
        <f>'Orçamento-base'!B25</f>
        <v>14</v>
      </c>
      <c r="C25" s="160">
        <f>IF('Orçamento-base'!C25&gt;0,'Orçamento-base'!C25,"")</f>
        <v>14</v>
      </c>
      <c r="D25" s="154" t="str">
        <f>IF('Orçamento-base'!G25&gt;0,'Orçamento-base'!G25,"")</f>
        <v>Bobina Termica Acetinada</v>
      </c>
      <c r="E25" s="202">
        <f>IF('Orçamento-base'!H25&gt;0,'Orçamento-base'!H25,"")</f>
        <v>4</v>
      </c>
      <c r="F25" s="154" t="str">
        <f>IF('Orçamento-base'!I25&gt;0,'Orçamento-base'!I25,"")</f>
        <v>cx</v>
      </c>
      <c r="G25" s="172"/>
      <c r="H25" s="154" t="str">
        <f t="shared" si="0"/>
        <v/>
      </c>
      <c r="I25" s="146"/>
      <c r="J25" s="146"/>
      <c r="K25" s="71"/>
    </row>
    <row r="26" spans="1:11" x14ac:dyDescent="0.25">
      <c r="A26" s="160" t="str">
        <f>IF('Orçamento-base'!A26&gt;0,'Orçamento-base'!A26,"")</f>
        <v/>
      </c>
      <c r="B26" s="160">
        <f>'Orçamento-base'!B26</f>
        <v>15</v>
      </c>
      <c r="C26" s="160">
        <f>IF('Orçamento-base'!C26&gt;0,'Orçamento-base'!C26,"")</f>
        <v>15</v>
      </c>
      <c r="D26" s="154" t="str">
        <f>IF('Orçamento-base'!G26&gt;0,'Orçamento-base'!G26,"")</f>
        <v>Bloco de recado com 100</v>
      </c>
      <c r="E26" s="202">
        <f>IF('Orçamento-base'!H26&gt;0,'Orçamento-base'!H26,"")</f>
        <v>300</v>
      </c>
      <c r="F26" s="154" t="str">
        <f>IF('Orçamento-base'!I26&gt;0,'Orçamento-base'!I26,"")</f>
        <v>un</v>
      </c>
      <c r="G26" s="172"/>
      <c r="H26" s="154" t="str">
        <f t="shared" si="0"/>
        <v/>
      </c>
      <c r="I26" s="146"/>
      <c r="J26" s="146"/>
      <c r="K26" s="71"/>
    </row>
    <row r="27" spans="1:11" x14ac:dyDescent="0.25">
      <c r="A27" s="160" t="str">
        <f>IF('Orçamento-base'!A27&gt;0,'Orçamento-base'!A27,"")</f>
        <v/>
      </c>
      <c r="B27" s="160">
        <f>'Orçamento-base'!B27</f>
        <v>16</v>
      </c>
      <c r="C27" s="160">
        <f>IF('Orçamento-base'!C27&gt;0,'Orçamento-base'!C27,"")</f>
        <v>16</v>
      </c>
      <c r="D27" s="154" t="str">
        <f>IF('Orçamento-base'!G27&gt;0,'Orçamento-base'!G27,"")</f>
        <v>Bloco para recado</v>
      </c>
      <c r="E27" s="202">
        <f>IF('Orçamento-base'!H27&gt;0,'Orçamento-base'!H27,"")</f>
        <v>238</v>
      </c>
      <c r="F27" s="154" t="str">
        <f>IF('Orçamento-base'!I27&gt;0,'Orçamento-base'!I27,"")</f>
        <v>pac</v>
      </c>
      <c r="G27" s="172"/>
      <c r="H27" s="154" t="str">
        <f t="shared" si="0"/>
        <v/>
      </c>
      <c r="I27" s="146"/>
      <c r="J27" s="146"/>
      <c r="K27" s="71"/>
    </row>
    <row r="28" spans="1:11" x14ac:dyDescent="0.25">
      <c r="A28" s="160" t="str">
        <f>IF('Orçamento-base'!A28&gt;0,'Orçamento-base'!A28,"")</f>
        <v/>
      </c>
      <c r="B28" s="160">
        <f>'Orçamento-base'!B28</f>
        <v>17</v>
      </c>
      <c r="C28" s="160">
        <f>IF('Orçamento-base'!C28&gt;0,'Orçamento-base'!C28,"")</f>
        <v>17</v>
      </c>
      <c r="D28" s="154" t="str">
        <f>IF('Orçamento-base'!G28&gt;0,'Orçamento-base'!G28,"")</f>
        <v>Bloco de folhas brancas</v>
      </c>
      <c r="E28" s="202">
        <f>IF('Orçamento-base'!H28&gt;0,'Orçamento-base'!H28,"")</f>
        <v>70</v>
      </c>
      <c r="F28" s="154" t="str">
        <f>IF('Orçamento-base'!I28&gt;0,'Orçamento-base'!I28,"")</f>
        <v>un</v>
      </c>
      <c r="G28" s="172"/>
      <c r="H28" s="154" t="str">
        <f t="shared" si="0"/>
        <v/>
      </c>
      <c r="I28" s="146"/>
      <c r="J28" s="146"/>
      <c r="K28" s="71"/>
    </row>
    <row r="29" spans="1:11" x14ac:dyDescent="0.25">
      <c r="A29" s="160" t="str">
        <f>IF('Orçamento-base'!A29&gt;0,'Orçamento-base'!A29,"")</f>
        <v/>
      </c>
      <c r="B29" s="160">
        <f>'Orçamento-base'!B29</f>
        <v>18</v>
      </c>
      <c r="C29" s="160">
        <f>IF('Orçamento-base'!C29&gt;0,'Orçamento-base'!C29,"")</f>
        <v>18</v>
      </c>
      <c r="D29" s="154" t="str">
        <f>IF('Orçamento-base'!G29&gt;0,'Orçamento-base'!G29,"")</f>
        <v>Bobina 57x80</v>
      </c>
      <c r="E29" s="202">
        <f>IF('Orçamento-base'!H29&gt;0,'Orçamento-base'!H29,"")</f>
        <v>30</v>
      </c>
      <c r="F29" s="154" t="str">
        <f>IF('Orçamento-base'!I29&gt;0,'Orçamento-base'!I29,"")</f>
        <v>un</v>
      </c>
      <c r="G29" s="172"/>
      <c r="H29" s="154" t="str">
        <f t="shared" si="0"/>
        <v/>
      </c>
      <c r="I29" s="146"/>
      <c r="J29" s="146"/>
      <c r="K29" s="71"/>
    </row>
    <row r="30" spans="1:11" x14ac:dyDescent="0.25">
      <c r="A30" s="160" t="str">
        <f>IF('Orçamento-base'!A30&gt;0,'Orçamento-base'!A30,"")</f>
        <v/>
      </c>
      <c r="B30" s="160">
        <f>'Orçamento-base'!B30</f>
        <v>19</v>
      </c>
      <c r="C30" s="160">
        <f>IF('Orçamento-base'!C30&gt;0,'Orçamento-base'!C30,"")</f>
        <v>19</v>
      </c>
      <c r="D30" s="154" t="str">
        <f>IF('Orçamento-base'!G30&gt;0,'Orçamento-base'!G30,"")</f>
        <v>Bonina para máquina calcular</v>
      </c>
      <c r="E30" s="202">
        <f>IF('Orçamento-base'!H30&gt;0,'Orçamento-base'!H30,"")</f>
        <v>120</v>
      </c>
      <c r="F30" s="154" t="str">
        <f>IF('Orçamento-base'!I30&gt;0,'Orçamento-base'!I30,"")</f>
        <v>un</v>
      </c>
      <c r="G30" s="172"/>
      <c r="H30" s="154" t="str">
        <f t="shared" si="0"/>
        <v/>
      </c>
      <c r="I30" s="146"/>
      <c r="J30" s="146"/>
      <c r="K30" s="71"/>
    </row>
    <row r="31" spans="1:11" x14ac:dyDescent="0.25">
      <c r="A31" s="160" t="str">
        <f>IF('Orçamento-base'!A31&gt;0,'Orçamento-base'!A31,"")</f>
        <v/>
      </c>
      <c r="B31" s="160">
        <f>'Orçamento-base'!B31</f>
        <v>20</v>
      </c>
      <c r="C31" s="160">
        <f>IF('Orçamento-base'!C31&gt;0,'Orçamento-base'!C31,"")</f>
        <v>20</v>
      </c>
      <c r="D31" s="154" t="str">
        <f>IF('Orçamento-base'!G31&gt;0,'Orçamento-base'!G31,"")</f>
        <v>Bola de isopor 25mm</v>
      </c>
      <c r="E31" s="202">
        <f>IF('Orçamento-base'!H31&gt;0,'Orçamento-base'!H31,"")</f>
        <v>400</v>
      </c>
      <c r="F31" s="154" t="str">
        <f>IF('Orçamento-base'!I31&gt;0,'Orçamento-base'!I31,"")</f>
        <v>un</v>
      </c>
      <c r="G31" s="172"/>
      <c r="H31" s="154" t="str">
        <f t="shared" si="0"/>
        <v/>
      </c>
      <c r="I31" s="146"/>
      <c r="J31" s="146"/>
      <c r="K31" s="71"/>
    </row>
    <row r="32" spans="1:11" x14ac:dyDescent="0.25">
      <c r="A32" s="160" t="str">
        <f>IF('Orçamento-base'!A32&gt;0,'Orçamento-base'!A32,"")</f>
        <v/>
      </c>
      <c r="B32" s="160">
        <f>'Orçamento-base'!B32</f>
        <v>21</v>
      </c>
      <c r="C32" s="160">
        <f>IF('Orçamento-base'!C32&gt;0,'Orçamento-base'!C32,"")</f>
        <v>21</v>
      </c>
      <c r="D32" s="154" t="str">
        <f>IF('Orçamento-base'!G32&gt;0,'Orçamento-base'!G32,"")</f>
        <v>Bola de isopor 50mm</v>
      </c>
      <c r="E32" s="202">
        <f>IF('Orçamento-base'!H32&gt;0,'Orçamento-base'!H32,"")</f>
        <v>340</v>
      </c>
      <c r="F32" s="154" t="str">
        <f>IF('Orçamento-base'!I32&gt;0,'Orçamento-base'!I32,"")</f>
        <v>un</v>
      </c>
      <c r="G32" s="172"/>
      <c r="H32" s="154" t="str">
        <f t="shared" si="0"/>
        <v/>
      </c>
      <c r="I32" s="146"/>
      <c r="J32" s="146"/>
      <c r="K32" s="71"/>
    </row>
    <row r="33" spans="1:11" x14ac:dyDescent="0.25">
      <c r="A33" s="160" t="str">
        <f>IF('Orçamento-base'!A33&gt;0,'Orçamento-base'!A33,"")</f>
        <v/>
      </c>
      <c r="B33" s="160">
        <f>'Orçamento-base'!B33</f>
        <v>22</v>
      </c>
      <c r="C33" s="160">
        <f>IF('Orçamento-base'!C33&gt;0,'Orçamento-base'!C33,"")</f>
        <v>22</v>
      </c>
      <c r="D33" s="154" t="str">
        <f>IF('Orçamento-base'!G33&gt;0,'Orçamento-base'!G33,"")</f>
        <v>Bola de isopor 75mm</v>
      </c>
      <c r="E33" s="202">
        <f>IF('Orçamento-base'!H33&gt;0,'Orçamento-base'!H33,"")</f>
        <v>200</v>
      </c>
      <c r="F33" s="154" t="str">
        <f>IF('Orçamento-base'!I33&gt;0,'Orçamento-base'!I33,"")</f>
        <v>un</v>
      </c>
      <c r="G33" s="172"/>
      <c r="H33" s="154" t="str">
        <f t="shared" si="0"/>
        <v/>
      </c>
      <c r="I33" s="146"/>
      <c r="J33" s="146"/>
      <c r="K33" s="71"/>
    </row>
    <row r="34" spans="1:11" x14ac:dyDescent="0.25">
      <c r="A34" s="160" t="str">
        <f>IF('Orçamento-base'!A34&gt;0,'Orçamento-base'!A34,"")</f>
        <v/>
      </c>
      <c r="B34" s="160">
        <f>'Orçamento-base'!B34</f>
        <v>23</v>
      </c>
      <c r="C34" s="160">
        <f>IF('Orçamento-base'!C34&gt;0,'Orçamento-base'!C34,"")</f>
        <v>23</v>
      </c>
      <c r="D34" s="154" t="str">
        <f>IF('Orçamento-base'!G34&gt;0,'Orçamento-base'!G34,"")</f>
        <v>Bola de isopor 100mm</v>
      </c>
      <c r="E34" s="202">
        <f>IF('Orçamento-base'!H34&gt;0,'Orçamento-base'!H34,"")</f>
        <v>200</v>
      </c>
      <c r="F34" s="154" t="str">
        <f>IF('Orçamento-base'!I34&gt;0,'Orçamento-base'!I34,"")</f>
        <v>un</v>
      </c>
      <c r="G34" s="172"/>
      <c r="H34" s="154" t="str">
        <f t="shared" si="0"/>
        <v/>
      </c>
      <c r="I34" s="146"/>
      <c r="J34" s="146"/>
      <c r="K34" s="71"/>
    </row>
    <row r="35" spans="1:11" x14ac:dyDescent="0.25">
      <c r="A35" s="160" t="str">
        <f>IF('Orçamento-base'!A35&gt;0,'Orçamento-base'!A35,"")</f>
        <v/>
      </c>
      <c r="B35" s="160">
        <f>'Orçamento-base'!B35</f>
        <v>24</v>
      </c>
      <c r="C35" s="160">
        <f>IF('Orçamento-base'!C35&gt;0,'Orçamento-base'!C35,"")</f>
        <v>24</v>
      </c>
      <c r="D35" s="154" t="str">
        <f>IF('Orçamento-base'!G35&gt;0,'Orçamento-base'!G35,"")</f>
        <v>Bola de isopor 150mm</v>
      </c>
      <c r="E35" s="202">
        <f>IF('Orçamento-base'!H35&gt;0,'Orçamento-base'!H35,"")</f>
        <v>200</v>
      </c>
      <c r="F35" s="154" t="str">
        <f>IF('Orçamento-base'!I35&gt;0,'Orçamento-base'!I35,"")</f>
        <v>un</v>
      </c>
      <c r="G35" s="172"/>
      <c r="H35" s="154" t="str">
        <f t="shared" si="0"/>
        <v/>
      </c>
      <c r="I35" s="146"/>
      <c r="J35" s="146"/>
      <c r="K35" s="71"/>
    </row>
    <row r="36" spans="1:11" x14ac:dyDescent="0.25">
      <c r="A36" s="160" t="str">
        <f>IF('Orçamento-base'!A36&gt;0,'Orçamento-base'!A36,"")</f>
        <v/>
      </c>
      <c r="B36" s="160">
        <f>'Orçamento-base'!B36</f>
        <v>25</v>
      </c>
      <c r="C36" s="160">
        <f>IF('Orçamento-base'!C36&gt;0,'Orçamento-base'!C36,"")</f>
        <v>25</v>
      </c>
      <c r="D36" s="154" t="str">
        <f>IF('Orçamento-base'!G36&gt;0,'Orçamento-base'!G36,"")</f>
        <v>Borracha branca</v>
      </c>
      <c r="E36" s="202">
        <f>IF('Orçamento-base'!H36&gt;0,'Orçamento-base'!H36,"")</f>
        <v>44</v>
      </c>
      <c r="F36" s="154" t="str">
        <f>IF('Orçamento-base'!I36&gt;0,'Orçamento-base'!I36,"")</f>
        <v>cx</v>
      </c>
      <c r="G36" s="172"/>
      <c r="H36" s="154" t="str">
        <f t="shared" si="0"/>
        <v/>
      </c>
      <c r="I36" s="146"/>
      <c r="J36" s="146"/>
      <c r="K36" s="71"/>
    </row>
    <row r="37" spans="1:11" x14ac:dyDescent="0.25">
      <c r="A37" s="160" t="str">
        <f>IF('Orçamento-base'!A37&gt;0,'Orçamento-base'!A37,"")</f>
        <v/>
      </c>
      <c r="B37" s="160">
        <f>'Orçamento-base'!B37</f>
        <v>26</v>
      </c>
      <c r="C37" s="160">
        <f>IF('Orçamento-base'!C37&gt;0,'Orçamento-base'!C37,"")</f>
        <v>26</v>
      </c>
      <c r="D37" s="154" t="str">
        <f>IF('Orçamento-base'!G37&gt;0,'Orçamento-base'!G37,"")</f>
        <v>Caderno Quadriculado</v>
      </c>
      <c r="E37" s="202">
        <f>IF('Orçamento-base'!H37&gt;0,'Orçamento-base'!H37,"")</f>
        <v>40</v>
      </c>
      <c r="F37" s="154" t="str">
        <f>IF('Orçamento-base'!I37&gt;0,'Orçamento-base'!I37,"")</f>
        <v>un</v>
      </c>
      <c r="G37" s="172">
        <v>12.6</v>
      </c>
      <c r="H37" s="154">
        <f t="shared" si="0"/>
        <v>504</v>
      </c>
      <c r="I37" s="146"/>
      <c r="J37" s="146"/>
      <c r="K37" s="71"/>
    </row>
    <row r="38" spans="1:11" x14ac:dyDescent="0.25">
      <c r="A38" s="160" t="str">
        <f>IF('Orçamento-base'!A38&gt;0,'Orçamento-base'!A38,"")</f>
        <v/>
      </c>
      <c r="B38" s="160">
        <f>'Orçamento-base'!B38</f>
        <v>27</v>
      </c>
      <c r="C38" s="160">
        <f>IF('Orçamento-base'!C38&gt;0,'Orçamento-base'!C38,"")</f>
        <v>27</v>
      </c>
      <c r="D38" s="154" t="str">
        <f>IF('Orçamento-base'!G38&gt;0,'Orçamento-base'!G38,"")</f>
        <v>Caderno de Caligrafia</v>
      </c>
      <c r="E38" s="202">
        <f>IF('Orçamento-base'!H38&gt;0,'Orçamento-base'!H38,"")</f>
        <v>40</v>
      </c>
      <c r="F38" s="154" t="str">
        <f>IF('Orçamento-base'!I38&gt;0,'Orçamento-base'!I38,"")</f>
        <v>un</v>
      </c>
      <c r="G38" s="172">
        <v>9.9</v>
      </c>
      <c r="H38" s="154">
        <f t="shared" si="0"/>
        <v>396</v>
      </c>
      <c r="I38" s="146"/>
      <c r="J38" s="146"/>
      <c r="K38" s="71"/>
    </row>
    <row r="39" spans="1:11" x14ac:dyDescent="0.25">
      <c r="A39" s="160" t="str">
        <f>IF('Orçamento-base'!A39&gt;0,'Orçamento-base'!A39,"")</f>
        <v/>
      </c>
      <c r="B39" s="160">
        <f>'Orçamento-base'!B39</f>
        <v>28</v>
      </c>
      <c r="C39" s="160">
        <f>IF('Orçamento-base'!C39&gt;0,'Orçamento-base'!C39,"")</f>
        <v>28</v>
      </c>
      <c r="D39" s="154" t="str">
        <f>IF('Orçamento-base'!G39&gt;0,'Orçamento-base'!G39,"")</f>
        <v>Caderno Escolar</v>
      </c>
      <c r="E39" s="202">
        <f>IF('Orçamento-base'!H39&gt;0,'Orçamento-base'!H39,"")</f>
        <v>50</v>
      </c>
      <c r="F39" s="154" t="str">
        <f>IF('Orçamento-base'!I39&gt;0,'Orçamento-base'!I39,"")</f>
        <v>un</v>
      </c>
      <c r="G39" s="172">
        <v>3.05</v>
      </c>
      <c r="H39" s="154">
        <f t="shared" si="0"/>
        <v>152.5</v>
      </c>
      <c r="I39" s="146"/>
      <c r="J39" s="146"/>
      <c r="K39" s="71"/>
    </row>
    <row r="40" spans="1:11" x14ac:dyDescent="0.25">
      <c r="A40" s="160" t="str">
        <f>IF('Orçamento-base'!A40&gt;0,'Orçamento-base'!A40,"")</f>
        <v/>
      </c>
      <c r="B40" s="160">
        <f>'Orçamento-base'!B40</f>
        <v>29</v>
      </c>
      <c r="C40" s="160">
        <f>IF('Orçamento-base'!C40&gt;0,'Orçamento-base'!C40,"")</f>
        <v>29</v>
      </c>
      <c r="D40" s="154" t="str">
        <f>IF('Orçamento-base'!G40&gt;0,'Orçamento-base'!G40,"")</f>
        <v>Caderno Universitário Pequeno</v>
      </c>
      <c r="E40" s="202">
        <f>IF('Orçamento-base'!H40&gt;0,'Orçamento-base'!H40,"")</f>
        <v>40</v>
      </c>
      <c r="F40" s="154" t="str">
        <f>IF('Orçamento-base'!I40&gt;0,'Orçamento-base'!I40,"")</f>
        <v>un</v>
      </c>
      <c r="G40" s="172">
        <v>5.05</v>
      </c>
      <c r="H40" s="154">
        <f t="shared" si="0"/>
        <v>202</v>
      </c>
      <c r="I40" s="146"/>
      <c r="J40" s="146"/>
      <c r="K40" s="71"/>
    </row>
    <row r="41" spans="1:11" x14ac:dyDescent="0.25">
      <c r="A41" s="160" t="str">
        <f>IF('Orçamento-base'!A41&gt;0,'Orçamento-base'!A41,"")</f>
        <v/>
      </c>
      <c r="B41" s="160">
        <f>'Orçamento-base'!B41</f>
        <v>30</v>
      </c>
      <c r="C41" s="160">
        <f>IF('Orçamento-base'!C41&gt;0,'Orçamento-base'!C41,"")</f>
        <v>30</v>
      </c>
      <c r="D41" s="154" t="str">
        <f>IF('Orçamento-base'!G41&gt;0,'Orçamento-base'!G41,"")</f>
        <v>Caderno Universitário Grande</v>
      </c>
      <c r="E41" s="202">
        <f>IF('Orçamento-base'!H41&gt;0,'Orçamento-base'!H41,"")</f>
        <v>60</v>
      </c>
      <c r="F41" s="154" t="str">
        <f>IF('Orçamento-base'!I41&gt;0,'Orçamento-base'!I41,"")</f>
        <v>un</v>
      </c>
      <c r="G41" s="172">
        <v>10.5</v>
      </c>
      <c r="H41" s="154">
        <f t="shared" si="0"/>
        <v>630</v>
      </c>
      <c r="I41" s="146"/>
      <c r="J41" s="146"/>
      <c r="K41" s="71"/>
    </row>
    <row r="42" spans="1:11" x14ac:dyDescent="0.25">
      <c r="A42" s="160" t="str">
        <f>IF('Orçamento-base'!A42&gt;0,'Orçamento-base'!A42,"")</f>
        <v/>
      </c>
      <c r="B42" s="160">
        <f>'Orçamento-base'!B42</f>
        <v>31</v>
      </c>
      <c r="C42" s="160">
        <f>IF('Orçamento-base'!C42&gt;0,'Orçamento-base'!C42,"")</f>
        <v>31</v>
      </c>
      <c r="D42" s="154" t="str">
        <f>IF('Orçamento-base'!G42&gt;0,'Orçamento-base'!G42,"")</f>
        <v>Caixa retangular</v>
      </c>
      <c r="E42" s="202">
        <f>IF('Orçamento-base'!H42&gt;0,'Orçamento-base'!H42,"")</f>
        <v>20</v>
      </c>
      <c r="F42" s="154" t="str">
        <f>IF('Orçamento-base'!I42&gt;0,'Orçamento-base'!I42,"")</f>
        <v>un</v>
      </c>
      <c r="G42" s="172"/>
      <c r="H42" s="154" t="str">
        <f t="shared" si="0"/>
        <v/>
      </c>
      <c r="I42" s="146"/>
      <c r="J42" s="146"/>
      <c r="K42" s="71"/>
    </row>
    <row r="43" spans="1:11" x14ac:dyDescent="0.25">
      <c r="A43" s="160" t="str">
        <f>IF('Orçamento-base'!A43&gt;0,'Orçamento-base'!A43,"")</f>
        <v/>
      </c>
      <c r="B43" s="160">
        <f>'Orçamento-base'!B43</f>
        <v>32</v>
      </c>
      <c r="C43" s="160">
        <f>IF('Orçamento-base'!C43&gt;0,'Orçamento-base'!C43,"")</f>
        <v>32</v>
      </c>
      <c r="D43" s="154" t="str">
        <f>IF('Orçamento-base'!G43&gt;0,'Orçamento-base'!G43,"")</f>
        <v>Caixa Arquivo Morto G</v>
      </c>
      <c r="E43" s="202">
        <f>IF('Orçamento-base'!H43&gt;0,'Orçamento-base'!H43,"")</f>
        <v>2300</v>
      </c>
      <c r="F43" s="154" t="str">
        <f>IF('Orçamento-base'!I43&gt;0,'Orçamento-base'!I43,"")</f>
        <v>un</v>
      </c>
      <c r="G43" s="172"/>
      <c r="H43" s="154" t="str">
        <f t="shared" si="0"/>
        <v/>
      </c>
      <c r="I43" s="146"/>
      <c r="J43" s="146"/>
      <c r="K43" s="71"/>
    </row>
    <row r="44" spans="1:11" x14ac:dyDescent="0.25">
      <c r="A44" s="160" t="str">
        <f>IF('Orçamento-base'!A44&gt;0,'Orçamento-base'!A44,"")</f>
        <v/>
      </c>
      <c r="B44" s="160">
        <f>'Orçamento-base'!B44</f>
        <v>33</v>
      </c>
      <c r="C44" s="160">
        <f>IF('Orçamento-base'!C44&gt;0,'Orçamento-base'!C44,"")</f>
        <v>33</v>
      </c>
      <c r="D44" s="154" t="str">
        <f>IF('Orçamento-base'!G44&gt;0,'Orçamento-base'!G44,"")</f>
        <v xml:space="preserve">Caixa Arquivo </v>
      </c>
      <c r="E44" s="202">
        <f>IF('Orçamento-base'!H44&gt;0,'Orçamento-base'!H44,"")</f>
        <v>5400</v>
      </c>
      <c r="F44" s="154" t="str">
        <f>IF('Orçamento-base'!I44&gt;0,'Orçamento-base'!I44,"")</f>
        <v>un</v>
      </c>
      <c r="G44" s="172"/>
      <c r="H44" s="154" t="str">
        <f t="shared" si="0"/>
        <v/>
      </c>
      <c r="I44" s="146"/>
      <c r="J44" s="146"/>
      <c r="K44" s="71"/>
    </row>
    <row r="45" spans="1:11" x14ac:dyDescent="0.25">
      <c r="A45" s="160" t="str">
        <f>IF('Orçamento-base'!A45&gt;0,'Orçamento-base'!A45,"")</f>
        <v/>
      </c>
      <c r="B45" s="160">
        <f>'Orçamento-base'!B45</f>
        <v>34</v>
      </c>
      <c r="C45" s="160">
        <f>IF('Orçamento-base'!C45&gt;0,'Orçamento-base'!C45,"")</f>
        <v>34</v>
      </c>
      <c r="D45" s="154" t="str">
        <f>IF('Orçamento-base'!G45&gt;0,'Orçamento-base'!G45,"")</f>
        <v>Caixa trapezio</v>
      </c>
      <c r="E45" s="202">
        <f>IF('Orçamento-base'!H45&gt;0,'Orçamento-base'!H45,"")</f>
        <v>220</v>
      </c>
      <c r="F45" s="154" t="str">
        <f>IF('Orçamento-base'!I45&gt;0,'Orçamento-base'!I45,"")</f>
        <v>un</v>
      </c>
      <c r="G45" s="172"/>
      <c r="H45" s="154" t="str">
        <f t="shared" si="0"/>
        <v/>
      </c>
      <c r="I45" s="146"/>
      <c r="J45" s="146"/>
      <c r="K45" s="71"/>
    </row>
    <row r="46" spans="1:11" x14ac:dyDescent="0.25">
      <c r="A46" s="160" t="str">
        <f>IF('Orçamento-base'!A46&gt;0,'Orçamento-base'!A46,"")</f>
        <v/>
      </c>
      <c r="B46" s="160">
        <f>'Orçamento-base'!B46</f>
        <v>35</v>
      </c>
      <c r="C46" s="160">
        <f>IF('Orçamento-base'!C46&gt;0,'Orçamento-base'!C46,"")</f>
        <v>35</v>
      </c>
      <c r="D46" s="154" t="str">
        <f>IF('Orçamento-base'!G46&gt;0,'Orçamento-base'!G46,"")</f>
        <v>Caixa G</v>
      </c>
      <c r="E46" s="202">
        <f>IF('Orçamento-base'!H46&gt;0,'Orçamento-base'!H46,"")</f>
        <v>130</v>
      </c>
      <c r="F46" s="154" t="str">
        <f>IF('Orçamento-base'!I46&gt;0,'Orçamento-base'!I46,"")</f>
        <v>pac</v>
      </c>
      <c r="G46" s="172"/>
      <c r="H46" s="154" t="str">
        <f t="shared" si="0"/>
        <v/>
      </c>
      <c r="I46" s="146"/>
      <c r="J46" s="146"/>
      <c r="K46" s="71"/>
    </row>
    <row r="47" spans="1:11" x14ac:dyDescent="0.25">
      <c r="A47" s="160" t="str">
        <f>IF('Orçamento-base'!A47&gt;0,'Orçamento-base'!A47,"")</f>
        <v/>
      </c>
      <c r="B47" s="160">
        <f>'Orçamento-base'!B47</f>
        <v>36</v>
      </c>
      <c r="C47" s="160">
        <f>IF('Orçamento-base'!C47&gt;0,'Orçamento-base'!C47,"")</f>
        <v>36</v>
      </c>
      <c r="D47" s="154" t="str">
        <f>IF('Orçamento-base'!G47&gt;0,'Orçamento-base'!G47,"")</f>
        <v>Caixa P</v>
      </c>
      <c r="E47" s="202">
        <f>IF('Orçamento-base'!H47&gt;0,'Orçamento-base'!H47,"")</f>
        <v>60</v>
      </c>
      <c r="F47" s="154" t="str">
        <f>IF('Orçamento-base'!I47&gt;0,'Orçamento-base'!I47,"")</f>
        <v>pac</v>
      </c>
      <c r="G47" s="172"/>
      <c r="H47" s="154" t="str">
        <f t="shared" si="0"/>
        <v/>
      </c>
      <c r="I47" s="146"/>
      <c r="J47" s="146"/>
      <c r="K47" s="71"/>
    </row>
    <row r="48" spans="1:11" x14ac:dyDescent="0.25">
      <c r="A48" s="160" t="str">
        <f>IF('Orçamento-base'!A48&gt;0,'Orçamento-base'!A48,"")</f>
        <v/>
      </c>
      <c r="B48" s="160">
        <f>'Orçamento-base'!B48</f>
        <v>37</v>
      </c>
      <c r="C48" s="160">
        <f>IF('Orçamento-base'!C48&gt;0,'Orçamento-base'!C48,"")</f>
        <v>37</v>
      </c>
      <c r="D48" s="154" t="str">
        <f>IF('Orçamento-base'!G48&gt;0,'Orçamento-base'!G48,"")</f>
        <v>Caixa m</v>
      </c>
      <c r="E48" s="202">
        <f>IF('Orçamento-base'!H48&gt;0,'Orçamento-base'!H48,"")</f>
        <v>60</v>
      </c>
      <c r="F48" s="154" t="str">
        <f>IF('Orçamento-base'!I48&gt;0,'Orçamento-base'!I48,"")</f>
        <v>pac</v>
      </c>
      <c r="G48" s="172"/>
      <c r="H48" s="154" t="str">
        <f t="shared" si="0"/>
        <v/>
      </c>
      <c r="I48" s="146"/>
      <c r="J48" s="146"/>
      <c r="K48" s="71"/>
    </row>
    <row r="49" spans="1:11" x14ac:dyDescent="0.25">
      <c r="A49" s="160" t="str">
        <f>IF('Orçamento-base'!A49&gt;0,'Orçamento-base'!A49,"")</f>
        <v/>
      </c>
      <c r="B49" s="160">
        <f>'Orçamento-base'!B49</f>
        <v>38</v>
      </c>
      <c r="C49" s="160">
        <f>IF('Orçamento-base'!C49&gt;0,'Orçamento-base'!C49,"")</f>
        <v>38</v>
      </c>
      <c r="D49" s="154" t="str">
        <f>IF('Orçamento-base'!G49&gt;0,'Orçamento-base'!G49,"")</f>
        <v>Caixa forrada</v>
      </c>
      <c r="E49" s="202">
        <f>IF('Orçamento-base'!H49&gt;0,'Orçamento-base'!H49,"")</f>
        <v>80</v>
      </c>
      <c r="F49" s="154" t="str">
        <f>IF('Orçamento-base'!I49&gt;0,'Orçamento-base'!I49,"")</f>
        <v>un</v>
      </c>
      <c r="G49" s="172"/>
      <c r="H49" s="154" t="str">
        <f t="shared" si="0"/>
        <v/>
      </c>
      <c r="I49" s="146"/>
      <c r="J49" s="146"/>
      <c r="K49" s="71"/>
    </row>
    <row r="50" spans="1:11" x14ac:dyDescent="0.25">
      <c r="A50" s="160" t="str">
        <f>IF('Orçamento-base'!A50&gt;0,'Orçamento-base'!A50,"")</f>
        <v/>
      </c>
      <c r="B50" s="160">
        <f>'Orçamento-base'!B50</f>
        <v>39</v>
      </c>
      <c r="C50" s="160">
        <f>IF('Orçamento-base'!C50&gt;0,'Orçamento-base'!C50,"")</f>
        <v>39</v>
      </c>
      <c r="D50" s="154" t="str">
        <f>IF('Orçamento-base'!G50&gt;0,'Orçamento-base'!G50,"")</f>
        <v>Caixa para presente 09cm</v>
      </c>
      <c r="E50" s="202">
        <f>IF('Orçamento-base'!H50&gt;0,'Orçamento-base'!H50,"")</f>
        <v>29</v>
      </c>
      <c r="F50" s="154" t="str">
        <f>IF('Orçamento-base'!I50&gt;0,'Orçamento-base'!I50,"")</f>
        <v>un</v>
      </c>
      <c r="G50" s="172"/>
      <c r="H50" s="154" t="str">
        <f t="shared" si="0"/>
        <v/>
      </c>
      <c r="I50" s="146"/>
      <c r="J50" s="146"/>
      <c r="K50" s="71"/>
    </row>
    <row r="51" spans="1:11" x14ac:dyDescent="0.25">
      <c r="A51" s="160" t="str">
        <f>IF('Orçamento-base'!A51&gt;0,'Orçamento-base'!A51,"")</f>
        <v/>
      </c>
      <c r="B51" s="160">
        <f>'Orçamento-base'!B51</f>
        <v>40</v>
      </c>
      <c r="C51" s="160">
        <f>IF('Orçamento-base'!C51&gt;0,'Orçamento-base'!C51,"")</f>
        <v>40</v>
      </c>
      <c r="D51" s="154" t="str">
        <f>IF('Orçamento-base'!G51&gt;0,'Orçamento-base'!G51,"")</f>
        <v>Caixa de presente de papelão 35x25,7x7,5</v>
      </c>
      <c r="E51" s="202">
        <f>IF('Orçamento-base'!H51&gt;0,'Orçamento-base'!H51,"")</f>
        <v>60</v>
      </c>
      <c r="F51" s="154" t="str">
        <f>IF('Orçamento-base'!I51&gt;0,'Orçamento-base'!I51,"")</f>
        <v>un</v>
      </c>
      <c r="G51" s="172"/>
      <c r="H51" s="154" t="str">
        <f t="shared" si="0"/>
        <v/>
      </c>
      <c r="I51" s="146"/>
      <c r="J51" s="146"/>
      <c r="K51" s="71"/>
    </row>
    <row r="52" spans="1:11" x14ac:dyDescent="0.25">
      <c r="A52" s="160" t="str">
        <f>IF('Orçamento-base'!A52&gt;0,'Orçamento-base'!A52,"")</f>
        <v/>
      </c>
      <c r="B52" s="160">
        <f>'Orçamento-base'!B52</f>
        <v>41</v>
      </c>
      <c r="C52" s="160">
        <f>IF('Orçamento-base'!C52&gt;0,'Orçamento-base'!C52,"")</f>
        <v>41</v>
      </c>
      <c r="D52" s="154" t="str">
        <f>IF('Orçamento-base'!G52&gt;0,'Orçamento-base'!G52,"")</f>
        <v>Caixa de presente 12 cm</v>
      </c>
      <c r="E52" s="202">
        <f>IF('Orçamento-base'!H52&gt;0,'Orçamento-base'!H52,"")</f>
        <v>60</v>
      </c>
      <c r="F52" s="154" t="str">
        <f>IF('Orçamento-base'!I52&gt;0,'Orçamento-base'!I52,"")</f>
        <v>un</v>
      </c>
      <c r="G52" s="172"/>
      <c r="H52" s="154" t="str">
        <f t="shared" si="0"/>
        <v/>
      </c>
      <c r="I52" s="146"/>
      <c r="J52" s="146"/>
      <c r="K52" s="71"/>
    </row>
    <row r="53" spans="1:11" x14ac:dyDescent="0.25">
      <c r="A53" s="160" t="str">
        <f>IF('Orçamento-base'!A53&gt;0,'Orçamento-base'!A53,"")</f>
        <v/>
      </c>
      <c r="B53" s="160">
        <f>'Orçamento-base'!B53</f>
        <v>42</v>
      </c>
      <c r="C53" s="160">
        <f>IF('Orçamento-base'!C53&gt;0,'Orçamento-base'!C53,"")</f>
        <v>42</v>
      </c>
      <c r="D53" s="154" t="str">
        <f>IF('Orçamento-base'!G53&gt;0,'Orçamento-base'!G53,"")</f>
        <v>Caixas organizadoras 50 L</v>
      </c>
      <c r="E53" s="202">
        <f>IF('Orçamento-base'!H53&gt;0,'Orçamento-base'!H53,"")</f>
        <v>140</v>
      </c>
      <c r="F53" s="154" t="str">
        <f>IF('Orçamento-base'!I53&gt;0,'Orçamento-base'!I53,"")</f>
        <v>un</v>
      </c>
      <c r="G53" s="172"/>
      <c r="H53" s="154" t="str">
        <f t="shared" si="0"/>
        <v/>
      </c>
      <c r="I53" s="146"/>
      <c r="J53" s="146"/>
      <c r="K53" s="71"/>
    </row>
    <row r="54" spans="1:11" x14ac:dyDescent="0.25">
      <c r="A54" s="160" t="str">
        <f>IF('Orçamento-base'!A54&gt;0,'Orçamento-base'!A54,"")</f>
        <v/>
      </c>
      <c r="B54" s="160">
        <f>'Orçamento-base'!B54</f>
        <v>43</v>
      </c>
      <c r="C54" s="160">
        <f>IF('Orçamento-base'!C54&gt;0,'Orçamento-base'!C54,"")</f>
        <v>43</v>
      </c>
      <c r="D54" s="154" t="str">
        <f>IF('Orçamento-base'!G54&gt;0,'Orçamento-base'!G54,"")</f>
        <v>Caixas organizadoras 100 L</v>
      </c>
      <c r="E54" s="202">
        <f>IF('Orçamento-base'!H54&gt;0,'Orçamento-base'!H54,"")</f>
        <v>40</v>
      </c>
      <c r="F54" s="154" t="str">
        <f>IF('Orçamento-base'!I54&gt;0,'Orçamento-base'!I54,"")</f>
        <v>un</v>
      </c>
      <c r="G54" s="172"/>
      <c r="H54" s="154" t="str">
        <f t="shared" si="0"/>
        <v/>
      </c>
      <c r="I54" s="146"/>
      <c r="J54" s="146"/>
      <c r="K54" s="71"/>
    </row>
    <row r="55" spans="1:11" x14ac:dyDescent="0.25">
      <c r="A55" s="160" t="str">
        <f>IF('Orçamento-base'!A55&gt;0,'Orçamento-base'!A55,"")</f>
        <v/>
      </c>
      <c r="B55" s="160">
        <f>'Orçamento-base'!B55</f>
        <v>44</v>
      </c>
      <c r="C55" s="160">
        <f>IF('Orçamento-base'!C55&gt;0,'Orçamento-base'!C55,"")</f>
        <v>44</v>
      </c>
      <c r="D55" s="154" t="str">
        <f>IF('Orçamento-base'!G55&gt;0,'Orçamento-base'!G55,"")</f>
        <v>Caixas organizadoras 20 L</v>
      </c>
      <c r="E55" s="202">
        <f>IF('Orçamento-base'!H55&gt;0,'Orçamento-base'!H55,"")</f>
        <v>60</v>
      </c>
      <c r="F55" s="154" t="str">
        <f>IF('Orçamento-base'!I55&gt;0,'Orçamento-base'!I55,"")</f>
        <v>un</v>
      </c>
      <c r="G55" s="172"/>
      <c r="H55" s="154" t="str">
        <f t="shared" si="0"/>
        <v/>
      </c>
      <c r="I55" s="146"/>
      <c r="J55" s="146"/>
      <c r="K55" s="71"/>
    </row>
    <row r="56" spans="1:11" x14ac:dyDescent="0.25">
      <c r="A56" s="160" t="str">
        <f>IF('Orçamento-base'!A56&gt;0,'Orçamento-base'!A56,"")</f>
        <v/>
      </c>
      <c r="B56" s="160">
        <f>'Orçamento-base'!B56</f>
        <v>45</v>
      </c>
      <c r="C56" s="160">
        <f>IF('Orçamento-base'!C56&gt;0,'Orçamento-base'!C56,"")</f>
        <v>45</v>
      </c>
      <c r="D56" s="154" t="str">
        <f>IF('Orçamento-base'!G56&gt;0,'Orçamento-base'!G56,"")</f>
        <v>Caneta Corretiva 8 ML</v>
      </c>
      <c r="E56" s="202">
        <f>IF('Orçamento-base'!H56&gt;0,'Orçamento-base'!H56,"")</f>
        <v>124</v>
      </c>
      <c r="F56" s="154" t="str">
        <f>IF('Orçamento-base'!I56&gt;0,'Orçamento-base'!I56,"")</f>
        <v>un</v>
      </c>
      <c r="G56" s="172"/>
      <c r="H56" s="154" t="str">
        <f t="shared" si="0"/>
        <v/>
      </c>
      <c r="I56" s="146"/>
      <c r="J56" s="146"/>
      <c r="K56" s="71"/>
    </row>
    <row r="57" spans="1:11" x14ac:dyDescent="0.25">
      <c r="A57" s="160" t="str">
        <f>IF('Orçamento-base'!A57&gt;0,'Orçamento-base'!A57,"")</f>
        <v/>
      </c>
      <c r="B57" s="160">
        <f>'Orçamento-base'!B57</f>
        <v>46</v>
      </c>
      <c r="C57" s="160">
        <f>IF('Orçamento-base'!C57&gt;0,'Orçamento-base'!C57,"")</f>
        <v>46</v>
      </c>
      <c r="D57" s="154" t="str">
        <f>IF('Orçamento-base'!G57&gt;0,'Orçamento-base'!G57,"")</f>
        <v>Caneta Hidrografica</v>
      </c>
      <c r="E57" s="202">
        <f>IF('Orçamento-base'!H57&gt;0,'Orçamento-base'!H57,"")</f>
        <v>66</v>
      </c>
      <c r="F57" s="154" t="str">
        <f>IF('Orçamento-base'!I57&gt;0,'Orçamento-base'!I57,"")</f>
        <v>es</v>
      </c>
      <c r="G57" s="172"/>
      <c r="H57" s="154" t="str">
        <f t="shared" si="0"/>
        <v/>
      </c>
      <c r="I57" s="146"/>
      <c r="J57" s="146"/>
      <c r="K57" s="71"/>
    </row>
    <row r="58" spans="1:11" x14ac:dyDescent="0.25">
      <c r="A58" s="160" t="str">
        <f>IF('Orçamento-base'!A58&gt;0,'Orçamento-base'!A58,"")</f>
        <v/>
      </c>
      <c r="B58" s="160">
        <f>'Orçamento-base'!B58</f>
        <v>47</v>
      </c>
      <c r="C58" s="160">
        <f>IF('Orçamento-base'!C58&gt;0,'Orçamento-base'!C58,"")</f>
        <v>47</v>
      </c>
      <c r="D58" s="154" t="str">
        <f>IF('Orçamento-base'!G58&gt;0,'Orçamento-base'!G58,"")</f>
        <v>Canete Retroprojetor</v>
      </c>
      <c r="E58" s="202">
        <f>IF('Orçamento-base'!H58&gt;0,'Orçamento-base'!H58,"")</f>
        <v>40</v>
      </c>
      <c r="F58" s="154" t="str">
        <f>IF('Orçamento-base'!I58&gt;0,'Orçamento-base'!I58,"")</f>
        <v>cx</v>
      </c>
      <c r="G58" s="172"/>
      <c r="H58" s="154" t="str">
        <f t="shared" si="0"/>
        <v/>
      </c>
      <c r="I58" s="146"/>
      <c r="J58" s="146"/>
      <c r="K58" s="71"/>
    </row>
    <row r="59" spans="1:11" x14ac:dyDescent="0.25">
      <c r="A59" s="160" t="str">
        <f>IF('Orçamento-base'!A59&gt;0,'Orçamento-base'!A59,"")</f>
        <v/>
      </c>
      <c r="B59" s="160">
        <f>'Orçamento-base'!B59</f>
        <v>48</v>
      </c>
      <c r="C59" s="160">
        <f>IF('Orçamento-base'!C59&gt;0,'Orçamento-base'!C59,"")</f>
        <v>48</v>
      </c>
      <c r="D59" s="154" t="str">
        <f>IF('Orçamento-base'!G59&gt;0,'Orçamento-base'!G59,"")</f>
        <v>Caneta Marca Texto</v>
      </c>
      <c r="E59" s="202">
        <f>IF('Orçamento-base'!H59&gt;0,'Orçamento-base'!H59,"")</f>
        <v>65</v>
      </c>
      <c r="F59" s="154" t="str">
        <f>IF('Orçamento-base'!I59&gt;0,'Orçamento-base'!I59,"")</f>
        <v>cx</v>
      </c>
      <c r="G59" s="172"/>
      <c r="H59" s="154" t="str">
        <f t="shared" si="0"/>
        <v/>
      </c>
      <c r="I59" s="146"/>
      <c r="J59" s="146"/>
      <c r="K59" s="71"/>
    </row>
    <row r="60" spans="1:11" x14ac:dyDescent="0.25">
      <c r="A60" s="160" t="str">
        <f>IF('Orçamento-base'!A60&gt;0,'Orçamento-base'!A60,"")</f>
        <v/>
      </c>
      <c r="B60" s="160">
        <f>'Orçamento-base'!B60</f>
        <v>49</v>
      </c>
      <c r="C60" s="160">
        <f>IF('Orçamento-base'!C60&gt;0,'Orçamento-base'!C60,"")</f>
        <v>49</v>
      </c>
      <c r="D60" s="154" t="str">
        <f>IF('Orçamento-base'!G60&gt;0,'Orçamento-base'!G60,"")</f>
        <v>Cartucho de Reposição</v>
      </c>
      <c r="E60" s="202">
        <f>IF('Orçamento-base'!H60&gt;0,'Orçamento-base'!H60,"")</f>
        <v>30</v>
      </c>
      <c r="F60" s="154" t="str">
        <f>IF('Orçamento-base'!I60&gt;0,'Orçamento-base'!I60,"")</f>
        <v>cx</v>
      </c>
      <c r="G60" s="172"/>
      <c r="H60" s="154" t="str">
        <f t="shared" si="0"/>
        <v/>
      </c>
      <c r="I60" s="146"/>
      <c r="J60" s="146"/>
      <c r="K60" s="71"/>
    </row>
    <row r="61" spans="1:11" x14ac:dyDescent="0.25">
      <c r="A61" s="160" t="str">
        <f>IF('Orçamento-base'!A61&gt;0,'Orçamento-base'!A61,"")</f>
        <v/>
      </c>
      <c r="B61" s="160">
        <f>'Orçamento-base'!B61</f>
        <v>50</v>
      </c>
      <c r="C61" s="160">
        <f>IF('Orçamento-base'!C61&gt;0,'Orçamento-base'!C61,"")</f>
        <v>50</v>
      </c>
      <c r="D61" s="154" t="str">
        <f>IF('Orçamento-base'!G61&gt;0,'Orçamento-base'!G61,"")</f>
        <v>Chaveiro com Etiqueta</v>
      </c>
      <c r="E61" s="202">
        <f>IF('Orçamento-base'!H61&gt;0,'Orçamento-base'!H61,"")</f>
        <v>6</v>
      </c>
      <c r="F61" s="154" t="str">
        <f>IF('Orçamento-base'!I61&gt;0,'Orçamento-base'!I61,"")</f>
        <v>pac</v>
      </c>
      <c r="G61" s="172"/>
      <c r="H61" s="154" t="str">
        <f t="shared" si="0"/>
        <v/>
      </c>
      <c r="I61" s="146"/>
      <c r="J61" s="146"/>
      <c r="K61" s="71"/>
    </row>
    <row r="62" spans="1:11" x14ac:dyDescent="0.25">
      <c r="A62" s="160" t="str">
        <f>IF('Orçamento-base'!A62&gt;0,'Orçamento-base'!A62,"")</f>
        <v/>
      </c>
      <c r="B62" s="160">
        <f>'Orçamento-base'!B62</f>
        <v>51</v>
      </c>
      <c r="C62" s="160">
        <f>IF('Orçamento-base'!C62&gt;0,'Orçamento-base'!C62,"")</f>
        <v>51</v>
      </c>
      <c r="D62" s="154" t="str">
        <f>IF('Orçamento-base'!G62&gt;0,'Orçamento-base'!G62,"")</f>
        <v>Capa emPVC para encardenação preto</v>
      </c>
      <c r="E62" s="202">
        <f>IF('Orçamento-base'!H62&gt;0,'Orçamento-base'!H62,"")</f>
        <v>14</v>
      </c>
      <c r="F62" s="154" t="str">
        <f>IF('Orçamento-base'!I62&gt;0,'Orçamento-base'!I62,"")</f>
        <v>pac</v>
      </c>
      <c r="G62" s="172"/>
      <c r="H62" s="154" t="str">
        <f t="shared" si="0"/>
        <v/>
      </c>
      <c r="I62" s="146"/>
      <c r="J62" s="146"/>
      <c r="K62" s="71"/>
    </row>
    <row r="63" spans="1:11" x14ac:dyDescent="0.25">
      <c r="A63" s="160" t="str">
        <f>IF('Orçamento-base'!A63&gt;0,'Orçamento-base'!A63,"")</f>
        <v/>
      </c>
      <c r="B63" s="160">
        <f>'Orçamento-base'!B63</f>
        <v>52</v>
      </c>
      <c r="C63" s="160">
        <f>IF('Orçamento-base'!C63&gt;0,'Orçamento-base'!C63,"")</f>
        <v>52</v>
      </c>
      <c r="D63" s="154" t="str">
        <f>IF('Orçamento-base'!G63&gt;0,'Orçamento-base'!G63,"")</f>
        <v>Capa emPVC para encardenação transparente</v>
      </c>
      <c r="E63" s="202">
        <f>IF('Orçamento-base'!H63&gt;0,'Orçamento-base'!H63,"")</f>
        <v>20</v>
      </c>
      <c r="F63" s="154" t="str">
        <f>IF('Orçamento-base'!I63&gt;0,'Orçamento-base'!I63,"")</f>
        <v>pac</v>
      </c>
      <c r="G63" s="172"/>
      <c r="H63" s="154" t="str">
        <f t="shared" si="0"/>
        <v/>
      </c>
      <c r="I63" s="146"/>
      <c r="J63" s="146"/>
      <c r="K63" s="71"/>
    </row>
    <row r="64" spans="1:11" x14ac:dyDescent="0.25">
      <c r="A64" s="160" t="str">
        <f>IF('Orçamento-base'!A64&gt;0,'Orçamento-base'!A64,"")</f>
        <v/>
      </c>
      <c r="B64" s="160">
        <f>'Orçamento-base'!B64</f>
        <v>53</v>
      </c>
      <c r="C64" s="160">
        <f>IF('Orçamento-base'!C64&gt;0,'Orçamento-base'!C64,"")</f>
        <v>53</v>
      </c>
      <c r="D64" s="154" t="str">
        <f>IF('Orçamento-base'!G64&gt;0,'Orçamento-base'!G64,"")</f>
        <v>Clips nº 3/0</v>
      </c>
      <c r="E64" s="202">
        <f>IF('Orçamento-base'!H64&gt;0,'Orçamento-base'!H64,"")</f>
        <v>12</v>
      </c>
      <c r="F64" s="154" t="str">
        <f>IF('Orçamento-base'!I64&gt;0,'Orçamento-base'!I64,"")</f>
        <v>cx</v>
      </c>
      <c r="G64" s="172"/>
      <c r="H64" s="154" t="str">
        <f t="shared" si="0"/>
        <v/>
      </c>
      <c r="I64" s="146"/>
      <c r="J64" s="146"/>
      <c r="K64" s="71"/>
    </row>
    <row r="65" spans="1:11" x14ac:dyDescent="0.25">
      <c r="A65" s="160" t="str">
        <f>IF('Orçamento-base'!A65&gt;0,'Orçamento-base'!A65,"")</f>
        <v/>
      </c>
      <c r="B65" s="160">
        <f>'Orçamento-base'!B65</f>
        <v>54</v>
      </c>
      <c r="C65" s="160">
        <f>IF('Orçamento-base'!C65&gt;0,'Orçamento-base'!C65,"")</f>
        <v>54</v>
      </c>
      <c r="D65" s="154" t="str">
        <f>IF('Orçamento-base'!G65&gt;0,'Orçamento-base'!G65,"")</f>
        <v>Clips nº 2/0</v>
      </c>
      <c r="E65" s="202">
        <f>IF('Orçamento-base'!H65&gt;0,'Orçamento-base'!H65,"")</f>
        <v>26</v>
      </c>
      <c r="F65" s="154" t="str">
        <f>IF('Orçamento-base'!I65&gt;0,'Orçamento-base'!I65,"")</f>
        <v>cx</v>
      </c>
      <c r="G65" s="172"/>
      <c r="H65" s="154" t="str">
        <f t="shared" si="0"/>
        <v/>
      </c>
      <c r="I65" s="146"/>
      <c r="J65" s="146"/>
      <c r="K65" s="71"/>
    </row>
    <row r="66" spans="1:11" x14ac:dyDescent="0.25">
      <c r="A66" s="160" t="str">
        <f>IF('Orçamento-base'!A66&gt;0,'Orçamento-base'!A66,"")</f>
        <v/>
      </c>
      <c r="B66" s="160">
        <f>'Orçamento-base'!B66</f>
        <v>55</v>
      </c>
      <c r="C66" s="160">
        <f>IF('Orçamento-base'!C66&gt;0,'Orçamento-base'!C66,"")</f>
        <v>55</v>
      </c>
      <c r="D66" s="154" t="str">
        <f>IF('Orçamento-base'!G66&gt;0,'Orçamento-base'!G66,"")</f>
        <v>Clips nº 8/0</v>
      </c>
      <c r="E66" s="202">
        <f>IF('Orçamento-base'!H66&gt;0,'Orçamento-base'!H66,"")</f>
        <v>14</v>
      </c>
      <c r="F66" s="154" t="str">
        <f>IF('Orçamento-base'!I66&gt;0,'Orçamento-base'!I66,"")</f>
        <v>cx</v>
      </c>
      <c r="G66" s="172"/>
      <c r="H66" s="154" t="str">
        <f t="shared" si="0"/>
        <v/>
      </c>
      <c r="I66" s="146"/>
      <c r="J66" s="146"/>
      <c r="K66" s="71"/>
    </row>
    <row r="67" spans="1:11" x14ac:dyDescent="0.25">
      <c r="A67" s="160" t="str">
        <f>IF('Orçamento-base'!A67&gt;0,'Orçamento-base'!A67,"")</f>
        <v/>
      </c>
      <c r="B67" s="160">
        <f>'Orçamento-base'!B67</f>
        <v>56</v>
      </c>
      <c r="C67" s="160">
        <f>IF('Orçamento-base'!C67&gt;0,'Orçamento-base'!C67,"")</f>
        <v>56</v>
      </c>
      <c r="D67" s="154" t="str">
        <f>IF('Orçamento-base'!G67&gt;0,'Orçamento-base'!G67,"")</f>
        <v>Clips prendedor de papel preto 15mm</v>
      </c>
      <c r="E67" s="202">
        <f>IF('Orçamento-base'!H67&gt;0,'Orçamento-base'!H67,"")</f>
        <v>40</v>
      </c>
      <c r="F67" s="154" t="str">
        <f>IF('Orçamento-base'!I67&gt;0,'Orçamento-base'!I67,"")</f>
        <v>un</v>
      </c>
      <c r="G67" s="172">
        <v>0.44</v>
      </c>
      <c r="H67" s="154">
        <f t="shared" si="0"/>
        <v>17.600000000000001</v>
      </c>
      <c r="I67" s="146"/>
      <c r="J67" s="146"/>
      <c r="K67" s="71"/>
    </row>
    <row r="68" spans="1:11" x14ac:dyDescent="0.25">
      <c r="A68" s="160" t="str">
        <f>IF('Orçamento-base'!A68&gt;0,'Orçamento-base'!A68,"")</f>
        <v/>
      </c>
      <c r="B68" s="160">
        <f>'Orçamento-base'!B68</f>
        <v>57</v>
      </c>
      <c r="C68" s="160">
        <f>IF('Orçamento-base'!C68&gt;0,'Orçamento-base'!C68,"")</f>
        <v>57</v>
      </c>
      <c r="D68" s="154" t="str">
        <f>IF('Orçamento-base'!G68&gt;0,'Orçamento-base'!G68,"")</f>
        <v>Clips prendedor de papel preto 19mm</v>
      </c>
      <c r="E68" s="202">
        <f>IF('Orçamento-base'!H68&gt;0,'Orçamento-base'!H68,"")</f>
        <v>40</v>
      </c>
      <c r="F68" s="154" t="str">
        <f>IF('Orçamento-base'!I68&gt;0,'Orçamento-base'!I68,"")</f>
        <v>un</v>
      </c>
      <c r="G68" s="172">
        <v>0.5</v>
      </c>
      <c r="H68" s="154">
        <f t="shared" si="0"/>
        <v>20</v>
      </c>
      <c r="I68" s="146"/>
      <c r="J68" s="146"/>
      <c r="K68" s="71"/>
    </row>
    <row r="69" spans="1:11" x14ac:dyDescent="0.25">
      <c r="A69" s="160" t="str">
        <f>IF('Orçamento-base'!A69&gt;0,'Orçamento-base'!A69,"")</f>
        <v/>
      </c>
      <c r="B69" s="160">
        <f>'Orçamento-base'!B69</f>
        <v>58</v>
      </c>
      <c r="C69" s="160">
        <f>IF('Orçamento-base'!C69&gt;0,'Orçamento-base'!C69,"")</f>
        <v>58</v>
      </c>
      <c r="D69" s="154" t="str">
        <f>IF('Orçamento-base'!G69&gt;0,'Orçamento-base'!G69,"")</f>
        <v>Clips prendedor de papel preto 25mm</v>
      </c>
      <c r="E69" s="202">
        <f>IF('Orçamento-base'!H69&gt;0,'Orçamento-base'!H69,"")</f>
        <v>90</v>
      </c>
      <c r="F69" s="154" t="str">
        <f>IF('Orçamento-base'!I69&gt;0,'Orçamento-base'!I69,"")</f>
        <v>un</v>
      </c>
      <c r="G69" s="172">
        <v>0.89</v>
      </c>
      <c r="H69" s="154">
        <f t="shared" si="0"/>
        <v>80.099999999999994</v>
      </c>
      <c r="I69" s="146"/>
      <c r="J69" s="146"/>
      <c r="K69" s="71"/>
    </row>
    <row r="70" spans="1:11" x14ac:dyDescent="0.25">
      <c r="A70" s="160" t="str">
        <f>IF('Orçamento-base'!A70&gt;0,'Orçamento-base'!A70,"")</f>
        <v/>
      </c>
      <c r="B70" s="160">
        <f>'Orçamento-base'!B70</f>
        <v>59</v>
      </c>
      <c r="C70" s="160">
        <f>IF('Orçamento-base'!C70&gt;0,'Orçamento-base'!C70,"")</f>
        <v>59</v>
      </c>
      <c r="D70" s="154" t="str">
        <f>IF('Orçamento-base'!G70&gt;0,'Orçamento-base'!G70,"")</f>
        <v>Clips prendedor de papel preto 32mm</v>
      </c>
      <c r="E70" s="202">
        <f>IF('Orçamento-base'!H70&gt;0,'Orçamento-base'!H70,"")</f>
        <v>80</v>
      </c>
      <c r="F70" s="154" t="str">
        <f>IF('Orçamento-base'!I70&gt;0,'Orçamento-base'!I70,"")</f>
        <v>un</v>
      </c>
      <c r="G70" s="172">
        <v>1.3</v>
      </c>
      <c r="H70" s="154">
        <f t="shared" si="0"/>
        <v>104</v>
      </c>
      <c r="I70" s="146"/>
      <c r="J70" s="146"/>
      <c r="K70" s="71"/>
    </row>
    <row r="71" spans="1:11" x14ac:dyDescent="0.25">
      <c r="A71" s="160" t="str">
        <f>IF('Orçamento-base'!A71&gt;0,'Orçamento-base'!A71,"")</f>
        <v/>
      </c>
      <c r="B71" s="160">
        <f>'Orçamento-base'!B71</f>
        <v>60</v>
      </c>
      <c r="C71" s="160">
        <f>IF('Orçamento-base'!C71&gt;0,'Orçamento-base'!C71,"")</f>
        <v>60</v>
      </c>
      <c r="D71" s="154" t="str">
        <f>IF('Orçamento-base'!G71&gt;0,'Orçamento-base'!G71,"")</f>
        <v>Clips prendedor de papel preto 51mm</v>
      </c>
      <c r="E71" s="202">
        <f>IF('Orçamento-base'!H71&gt;0,'Orçamento-base'!H71,"")</f>
        <v>20</v>
      </c>
      <c r="F71" s="154" t="str">
        <f>IF('Orçamento-base'!I71&gt;0,'Orçamento-base'!I71,"")</f>
        <v>un</v>
      </c>
      <c r="G71" s="172">
        <v>1.85</v>
      </c>
      <c r="H71" s="154">
        <f t="shared" si="0"/>
        <v>37</v>
      </c>
      <c r="I71" s="146"/>
      <c r="J71" s="146"/>
      <c r="K71" s="71"/>
    </row>
    <row r="72" spans="1:11" x14ac:dyDescent="0.25">
      <c r="A72" s="160" t="str">
        <f>IF('Orçamento-base'!A72&gt;0,'Orçamento-base'!A72,"")</f>
        <v/>
      </c>
      <c r="B72" s="160">
        <f>'Orçamento-base'!B72</f>
        <v>61</v>
      </c>
      <c r="C72" s="160">
        <f>IF('Orçamento-base'!C72&gt;0,'Orçamento-base'!C72,"")</f>
        <v>61</v>
      </c>
      <c r="D72" s="154" t="str">
        <f>IF('Orçamento-base'!G72&gt;0,'Orçamento-base'!G72,"")</f>
        <v>Cola Adesiva Instantanea EVA</v>
      </c>
      <c r="E72" s="202">
        <f>IF('Orçamento-base'!H72&gt;0,'Orçamento-base'!H72,"")</f>
        <v>40</v>
      </c>
      <c r="F72" s="154" t="str">
        <f>IF('Orçamento-base'!I72&gt;0,'Orçamento-base'!I72,"")</f>
        <v>un</v>
      </c>
      <c r="G72" s="172"/>
      <c r="H72" s="154" t="str">
        <f t="shared" si="0"/>
        <v/>
      </c>
      <c r="I72" s="146"/>
      <c r="J72" s="146"/>
      <c r="K72" s="71"/>
    </row>
    <row r="73" spans="1:11" x14ac:dyDescent="0.25">
      <c r="A73" s="160" t="str">
        <f>IF('Orçamento-base'!A73&gt;0,'Orçamento-base'!A73,"")</f>
        <v/>
      </c>
      <c r="B73" s="160">
        <f>'Orçamento-base'!B73</f>
        <v>62</v>
      </c>
      <c r="C73" s="160">
        <f>IF('Orçamento-base'!C73&gt;0,'Orçamento-base'!C73,"")</f>
        <v>62</v>
      </c>
      <c r="D73" s="154" t="str">
        <f>IF('Orçamento-base'!G73&gt;0,'Orçamento-base'!G73,"")</f>
        <v>Cola Adesiva Instantanea 3 Gramas</v>
      </c>
      <c r="E73" s="202">
        <f>IF('Orçamento-base'!H73&gt;0,'Orçamento-base'!H73,"")</f>
        <v>120</v>
      </c>
      <c r="F73" s="154" t="str">
        <f>IF('Orçamento-base'!I73&gt;0,'Orçamento-base'!I73,"")</f>
        <v>un</v>
      </c>
      <c r="G73" s="172"/>
      <c r="H73" s="154" t="str">
        <f t="shared" si="0"/>
        <v/>
      </c>
      <c r="I73" s="146"/>
      <c r="J73" s="146"/>
      <c r="K73" s="71"/>
    </row>
    <row r="74" spans="1:11" x14ac:dyDescent="0.25">
      <c r="A74" s="160" t="str">
        <f>IF('Orçamento-base'!A74&gt;0,'Orçamento-base'!A74,"")</f>
        <v/>
      </c>
      <c r="B74" s="160">
        <f>'Orçamento-base'!B74</f>
        <v>63</v>
      </c>
      <c r="C74" s="160">
        <f>IF('Orçamento-base'!C74&gt;0,'Orçamento-base'!C74,"")</f>
        <v>63</v>
      </c>
      <c r="D74" s="154" t="str">
        <f>IF('Orçamento-base'!G74&gt;0,'Orçamento-base'!G74,"")</f>
        <v>Cola Brilho Gliter 35 gramas</v>
      </c>
      <c r="E74" s="202">
        <f>IF('Orçamento-base'!H74&gt;0,'Orçamento-base'!H74,"")</f>
        <v>440</v>
      </c>
      <c r="F74" s="154" t="str">
        <f>IF('Orçamento-base'!I74&gt;0,'Orçamento-base'!I74,"")</f>
        <v>un</v>
      </c>
      <c r="G74" s="172">
        <v>5.0999999999999996</v>
      </c>
      <c r="H74" s="154">
        <f t="shared" si="0"/>
        <v>2244</v>
      </c>
      <c r="I74" s="146"/>
      <c r="J74" s="146"/>
      <c r="K74" s="71"/>
    </row>
    <row r="75" spans="1:11" x14ac:dyDescent="0.25">
      <c r="A75" s="160" t="str">
        <f>IF('Orçamento-base'!A75&gt;0,'Orçamento-base'!A75,"")</f>
        <v/>
      </c>
      <c r="B75" s="160">
        <f>'Orçamento-base'!B75</f>
        <v>64</v>
      </c>
      <c r="C75" s="160">
        <f>IF('Orçamento-base'!C75&gt;0,'Orçamento-base'!C75,"")</f>
        <v>64</v>
      </c>
      <c r="D75" s="154" t="str">
        <f>IF('Orçamento-base'!G75&gt;0,'Orçamento-base'!G75,"")</f>
        <v>Cola Branca 35 G Lavável</v>
      </c>
      <c r="E75" s="202">
        <f>IF('Orçamento-base'!H75&gt;0,'Orçamento-base'!H75,"")</f>
        <v>40</v>
      </c>
      <c r="F75" s="154" t="str">
        <f>IF('Orçamento-base'!I75&gt;0,'Orçamento-base'!I75,"")</f>
        <v>un</v>
      </c>
      <c r="G75" s="172"/>
      <c r="H75" s="154" t="str">
        <f t="shared" si="0"/>
        <v/>
      </c>
      <c r="I75" s="146"/>
      <c r="J75" s="146"/>
      <c r="K75" s="71"/>
    </row>
    <row r="76" spans="1:11" x14ac:dyDescent="0.25">
      <c r="A76" s="160" t="str">
        <f>IF('Orçamento-base'!A76&gt;0,'Orçamento-base'!A76,"")</f>
        <v/>
      </c>
      <c r="B76" s="160">
        <f>'Orçamento-base'!B76</f>
        <v>65</v>
      </c>
      <c r="C76" s="160">
        <f>IF('Orçamento-base'!C76&gt;0,'Orçamento-base'!C76,"")</f>
        <v>65</v>
      </c>
      <c r="D76" s="154" t="str">
        <f>IF('Orçamento-base'!G76&gt;0,'Orçamento-base'!G76,"")</f>
        <v xml:space="preserve">Cola Colorida 6 tubos de 23 gramas </v>
      </c>
      <c r="E76" s="202">
        <f>IF('Orçamento-base'!H76&gt;0,'Orçamento-base'!H76,"")</f>
        <v>20</v>
      </c>
      <c r="F76" s="154" t="str">
        <f>IF('Orçamento-base'!I76&gt;0,'Orçamento-base'!I76,"")</f>
        <v>cx</v>
      </c>
      <c r="G76" s="172"/>
      <c r="H76" s="154" t="str">
        <f t="shared" si="0"/>
        <v/>
      </c>
      <c r="I76" s="146"/>
      <c r="J76" s="146"/>
      <c r="K76" s="71"/>
    </row>
    <row r="77" spans="1:11" x14ac:dyDescent="0.25">
      <c r="A77" s="160" t="str">
        <f>IF('Orçamento-base'!A77&gt;0,'Orçamento-base'!A77,"")</f>
        <v/>
      </c>
      <c r="B77" s="160">
        <f>'Orçamento-base'!B77</f>
        <v>66</v>
      </c>
      <c r="C77" s="160">
        <f>IF('Orçamento-base'!C77&gt;0,'Orçamento-base'!C77,"")</f>
        <v>66</v>
      </c>
      <c r="D77" s="154" t="str">
        <f>IF('Orçamento-base'!G77&gt;0,'Orçamento-base'!G77,"")</f>
        <v>Cola em bastão 20gramas</v>
      </c>
      <c r="E77" s="202">
        <f>IF('Orçamento-base'!H77&gt;0,'Orçamento-base'!H77,"")</f>
        <v>30</v>
      </c>
      <c r="F77" s="154" t="str">
        <f>IF('Orçamento-base'!I77&gt;0,'Orçamento-base'!I77,"")</f>
        <v>cx</v>
      </c>
      <c r="G77" s="172"/>
      <c r="H77" s="154" t="str">
        <f t="shared" si="0"/>
        <v/>
      </c>
      <c r="I77" s="146"/>
      <c r="J77" s="146"/>
      <c r="K77" s="71"/>
    </row>
    <row r="78" spans="1:11" x14ac:dyDescent="0.25">
      <c r="A78" s="160" t="str">
        <f>IF('Orçamento-base'!A78&gt;0,'Orçamento-base'!A78,"")</f>
        <v/>
      </c>
      <c r="B78" s="160">
        <f>'Orçamento-base'!B78</f>
        <v>67</v>
      </c>
      <c r="C78" s="160">
        <f>IF('Orçamento-base'!C78&gt;0,'Orçamento-base'!C78,"")</f>
        <v>67</v>
      </c>
      <c r="D78" s="154" t="str">
        <f>IF('Orçamento-base'!G78&gt;0,'Orçamento-base'!G78,"")</f>
        <v>Cola Bastão 40 gramas</v>
      </c>
      <c r="E78" s="202">
        <f>IF('Orçamento-base'!H78&gt;0,'Orçamento-base'!H78,"")</f>
        <v>160</v>
      </c>
      <c r="F78" s="154" t="str">
        <f>IF('Orçamento-base'!I78&gt;0,'Orçamento-base'!I78,"")</f>
        <v>un</v>
      </c>
      <c r="G78" s="172"/>
      <c r="H78" s="154" t="str">
        <f t="shared" ref="H78:H141" si="1">IFERROR(IF(E78*G78&lt;&gt;0,ROUND(ROUND(E78,4)*ROUND(G78,4),2),""),"")</f>
        <v/>
      </c>
      <c r="I78" s="146"/>
      <c r="J78" s="146"/>
      <c r="K78" s="71"/>
    </row>
    <row r="79" spans="1:11" x14ac:dyDescent="0.25">
      <c r="A79" s="160" t="str">
        <f>IF('Orçamento-base'!A79&gt;0,'Orçamento-base'!A79,"")</f>
        <v/>
      </c>
      <c r="B79" s="160">
        <f>'Orçamento-base'!B79</f>
        <v>68</v>
      </c>
      <c r="C79" s="160">
        <f>IF('Orçamento-base'!C79&gt;0,'Orçamento-base'!C79,"")</f>
        <v>68</v>
      </c>
      <c r="D79" s="154" t="str">
        <f>IF('Orçamento-base'!G79&gt;0,'Orçamento-base'!G79,"")</f>
        <v>Cola para EVA e ISOPOR</v>
      </c>
      <c r="E79" s="202">
        <f>IF('Orçamento-base'!H79&gt;0,'Orçamento-base'!H79,"")</f>
        <v>110</v>
      </c>
      <c r="F79" s="154" t="str">
        <f>IF('Orçamento-base'!I79&gt;0,'Orçamento-base'!I79,"")</f>
        <v>un</v>
      </c>
      <c r="G79" s="172"/>
      <c r="H79" s="154" t="str">
        <f t="shared" si="1"/>
        <v/>
      </c>
      <c r="I79" s="146"/>
      <c r="J79" s="146"/>
      <c r="K79" s="71"/>
    </row>
    <row r="80" spans="1:11" x14ac:dyDescent="0.25">
      <c r="A80" s="160" t="str">
        <f>IF('Orçamento-base'!A80&gt;0,'Orçamento-base'!A80,"")</f>
        <v/>
      </c>
      <c r="B80" s="160">
        <f>'Orçamento-base'!B80</f>
        <v>69</v>
      </c>
      <c r="C80" s="160">
        <f>IF('Orçamento-base'!C80&gt;0,'Orçamento-base'!C80,"")</f>
        <v>69</v>
      </c>
      <c r="D80" s="154" t="str">
        <f>IF('Orçamento-base'!G80&gt;0,'Orçamento-base'!G80,"")</f>
        <v>Cola Transparente</v>
      </c>
      <c r="E80" s="202">
        <f>IF('Orçamento-base'!H80&gt;0,'Orçamento-base'!H80,"")</f>
        <v>200</v>
      </c>
      <c r="F80" s="154" t="str">
        <f>IF('Orçamento-base'!I80&gt;0,'Orçamento-base'!I80,"")</f>
        <v>un</v>
      </c>
      <c r="G80" s="172"/>
      <c r="H80" s="154" t="str">
        <f t="shared" si="1"/>
        <v/>
      </c>
      <c r="I80" s="146"/>
      <c r="J80" s="146"/>
      <c r="K80" s="71"/>
    </row>
    <row r="81" spans="1:11" x14ac:dyDescent="0.25">
      <c r="A81" s="160" t="str">
        <f>IF('Orçamento-base'!A81&gt;0,'Orçamento-base'!A81,"")</f>
        <v/>
      </c>
      <c r="B81" s="160">
        <f>'Orçamento-base'!B81</f>
        <v>70</v>
      </c>
      <c r="C81" s="160">
        <f>IF('Orçamento-base'!C81&gt;0,'Orçamento-base'!C81,"")</f>
        <v>70</v>
      </c>
      <c r="D81" s="154" t="str">
        <f>IF('Orçamento-base'!G81&gt;0,'Orçamento-base'!G81,"")</f>
        <v xml:space="preserve">Colchetes nº5 </v>
      </c>
      <c r="E81" s="202">
        <f>IF('Orçamento-base'!H81&gt;0,'Orçamento-base'!H81,"")</f>
        <v>120</v>
      </c>
      <c r="F81" s="154" t="str">
        <f>IF('Orçamento-base'!I81&gt;0,'Orçamento-base'!I81,"")</f>
        <v>cx</v>
      </c>
      <c r="G81" s="172">
        <v>4.84</v>
      </c>
      <c r="H81" s="154">
        <f t="shared" si="1"/>
        <v>580.79999999999995</v>
      </c>
      <c r="I81" s="146"/>
      <c r="J81" s="146"/>
      <c r="K81" s="71"/>
    </row>
    <row r="82" spans="1:11" x14ac:dyDescent="0.25">
      <c r="A82" s="160" t="str">
        <f>IF('Orçamento-base'!A82&gt;0,'Orçamento-base'!A82,"")</f>
        <v/>
      </c>
      <c r="B82" s="160">
        <f>'Orçamento-base'!B82</f>
        <v>71</v>
      </c>
      <c r="C82" s="160">
        <f>IF('Orçamento-base'!C82&gt;0,'Orçamento-base'!C82,"")</f>
        <v>71</v>
      </c>
      <c r="D82" s="154" t="str">
        <f>IF('Orçamento-base'!G82&gt;0,'Orçamento-base'!G82,"")</f>
        <v>Colchetesnº 15</v>
      </c>
      <c r="E82" s="202">
        <f>IF('Orçamento-base'!H82&gt;0,'Orçamento-base'!H82,"")</f>
        <v>35</v>
      </c>
      <c r="F82" s="154" t="str">
        <f>IF('Orçamento-base'!I82&gt;0,'Orçamento-base'!I82,"")</f>
        <v>cx</v>
      </c>
      <c r="G82" s="172">
        <v>16.5</v>
      </c>
      <c r="H82" s="154">
        <f t="shared" si="1"/>
        <v>577.5</v>
      </c>
      <c r="I82" s="146"/>
      <c r="J82" s="146"/>
      <c r="K82" s="71"/>
    </row>
    <row r="83" spans="1:11" x14ac:dyDescent="0.25">
      <c r="A83" s="160" t="str">
        <f>IF('Orçamento-base'!A83&gt;0,'Orçamento-base'!A83,"")</f>
        <v/>
      </c>
      <c r="B83" s="160">
        <f>'Orçamento-base'!B83</f>
        <v>72</v>
      </c>
      <c r="C83" s="160">
        <f>IF('Orçamento-base'!C83&gt;0,'Orçamento-base'!C83,"")</f>
        <v>72</v>
      </c>
      <c r="D83" s="154" t="str">
        <f>IF('Orçamento-base'!G83&gt;0,'Orçamento-base'!G83,"")</f>
        <v>Colchetes nº 10</v>
      </c>
      <c r="E83" s="202">
        <f>IF('Orçamento-base'!H83&gt;0,'Orçamento-base'!H83,"")</f>
        <v>30</v>
      </c>
      <c r="F83" s="154" t="str">
        <f>IF('Orçamento-base'!I83&gt;0,'Orçamento-base'!I83,"")</f>
        <v>cx</v>
      </c>
      <c r="G83" s="172">
        <v>9.9</v>
      </c>
      <c r="H83" s="154">
        <f t="shared" si="1"/>
        <v>297</v>
      </c>
      <c r="I83" s="146"/>
      <c r="J83" s="146"/>
      <c r="K83" s="71"/>
    </row>
    <row r="84" spans="1:11" x14ac:dyDescent="0.25">
      <c r="A84" s="160" t="str">
        <f>IF('Orçamento-base'!A84&gt;0,'Orçamento-base'!A84,"")</f>
        <v/>
      </c>
      <c r="B84" s="160">
        <f>'Orçamento-base'!B84</f>
        <v>73</v>
      </c>
      <c r="C84" s="160">
        <f>IF('Orçamento-base'!C84&gt;0,'Orçamento-base'!C84,"")</f>
        <v>73</v>
      </c>
      <c r="D84" s="154" t="str">
        <f>IF('Orçamento-base'!G84&gt;0,'Orçamento-base'!G84,"")</f>
        <v>Corretivo</v>
      </c>
      <c r="E84" s="202">
        <f>IF('Orçamento-base'!H84&gt;0,'Orçamento-base'!H84,"")</f>
        <v>60</v>
      </c>
      <c r="F84" s="154" t="str">
        <f>IF('Orçamento-base'!I84&gt;0,'Orçamento-base'!I84,"")</f>
        <v>un</v>
      </c>
      <c r="G84" s="172"/>
      <c r="H84" s="154" t="str">
        <f t="shared" si="1"/>
        <v/>
      </c>
      <c r="I84" s="146"/>
      <c r="J84" s="146"/>
      <c r="K84" s="71"/>
    </row>
    <row r="85" spans="1:11" x14ac:dyDescent="0.25">
      <c r="A85" s="160" t="str">
        <f>IF('Orçamento-base'!A85&gt;0,'Orçamento-base'!A85,"")</f>
        <v/>
      </c>
      <c r="B85" s="160">
        <f>'Orçamento-base'!B85</f>
        <v>74</v>
      </c>
      <c r="C85" s="160">
        <f>IF('Orçamento-base'!C85&gt;0,'Orçamento-base'!C85,"")</f>
        <v>74</v>
      </c>
      <c r="D85" s="154" t="str">
        <f>IF('Orçamento-base'!G85&gt;0,'Orçamento-base'!G85,"")</f>
        <v>Corretivo Líquido</v>
      </c>
      <c r="E85" s="202">
        <f>IF('Orçamento-base'!H85&gt;0,'Orçamento-base'!H85,"")</f>
        <v>124</v>
      </c>
      <c r="F85" s="154" t="str">
        <f>IF('Orçamento-base'!I85&gt;0,'Orçamento-base'!I85,"")</f>
        <v>un</v>
      </c>
      <c r="G85" s="172"/>
      <c r="H85" s="154" t="str">
        <f t="shared" si="1"/>
        <v/>
      </c>
      <c r="I85" s="146"/>
      <c r="J85" s="146"/>
      <c r="K85" s="71"/>
    </row>
    <row r="86" spans="1:11" x14ac:dyDescent="0.25">
      <c r="A86" s="160" t="str">
        <f>IF('Orçamento-base'!A86&gt;0,'Orçamento-base'!A86,"")</f>
        <v/>
      </c>
      <c r="B86" s="160">
        <f>'Orçamento-base'!B86</f>
        <v>75</v>
      </c>
      <c r="C86" s="160">
        <f>IF('Orçamento-base'!C86&gt;0,'Orçamento-base'!C86,"")</f>
        <v>75</v>
      </c>
      <c r="D86" s="154" t="str">
        <f>IF('Orçamento-base'!G86&gt;0,'Orçamento-base'!G86,"")</f>
        <v>Cortador para EVA</v>
      </c>
      <c r="E86" s="202">
        <f>IF('Orçamento-base'!H86&gt;0,'Orçamento-base'!H86,"")</f>
        <v>30</v>
      </c>
      <c r="F86" s="154" t="str">
        <f>IF('Orçamento-base'!I86&gt;0,'Orçamento-base'!I86,"")</f>
        <v>un</v>
      </c>
      <c r="G86" s="172"/>
      <c r="H86" s="154" t="str">
        <f t="shared" si="1"/>
        <v/>
      </c>
      <c r="I86" s="146"/>
      <c r="J86" s="146"/>
      <c r="K86" s="71"/>
    </row>
    <row r="87" spans="1:11" x14ac:dyDescent="0.25">
      <c r="A87" s="160" t="str">
        <f>IF('Orçamento-base'!A87&gt;0,'Orçamento-base'!A87,"")</f>
        <v/>
      </c>
      <c r="B87" s="160">
        <f>'Orçamento-base'!B87</f>
        <v>76</v>
      </c>
      <c r="C87" s="160">
        <f>IF('Orçamento-base'!C87&gt;0,'Orçamento-base'!C87,"")</f>
        <v>76</v>
      </c>
      <c r="D87" s="154" t="str">
        <f>IF('Orçamento-base'!G87&gt;0,'Orçamento-base'!G87,"")</f>
        <v>Envelope Pardo</v>
      </c>
      <c r="E87" s="202">
        <f>IF('Orçamento-base'!H87&gt;0,'Orçamento-base'!H87,"")</f>
        <v>2060</v>
      </c>
      <c r="F87" s="154" t="str">
        <f>IF('Orçamento-base'!I87&gt;0,'Orçamento-base'!I87,"")</f>
        <v>un</v>
      </c>
      <c r="G87" s="172"/>
      <c r="H87" s="154" t="str">
        <f t="shared" si="1"/>
        <v/>
      </c>
      <c r="I87" s="146"/>
      <c r="J87" s="146"/>
      <c r="K87" s="71"/>
    </row>
    <row r="88" spans="1:11" x14ac:dyDescent="0.25">
      <c r="A88" s="160" t="str">
        <f>IF('Orçamento-base'!A88&gt;0,'Orçamento-base'!A88,"")</f>
        <v/>
      </c>
      <c r="B88" s="160">
        <f>'Orçamento-base'!B88</f>
        <v>77</v>
      </c>
      <c r="C88" s="160">
        <f>IF('Orçamento-base'!C88&gt;0,'Orçamento-base'!C88,"")</f>
        <v>77</v>
      </c>
      <c r="D88" s="154" t="str">
        <f>IF('Orçamento-base'!G88&gt;0,'Orçamento-base'!G88,"")</f>
        <v>Envelope Branco</v>
      </c>
      <c r="E88" s="202">
        <f>IF('Orçamento-base'!H88&gt;0,'Orçamento-base'!H88,"")</f>
        <v>3060</v>
      </c>
      <c r="F88" s="154" t="str">
        <f>IF('Orçamento-base'!I88&gt;0,'Orçamento-base'!I88,"")</f>
        <v>un</v>
      </c>
      <c r="G88" s="172">
        <v>0.23</v>
      </c>
      <c r="H88" s="154">
        <f t="shared" si="1"/>
        <v>703.8</v>
      </c>
      <c r="I88" s="146"/>
      <c r="J88" s="146"/>
      <c r="K88" s="71"/>
    </row>
    <row r="89" spans="1:11" x14ac:dyDescent="0.25">
      <c r="A89" s="160" t="str">
        <f>IF('Orçamento-base'!A89&gt;0,'Orçamento-base'!A89,"")</f>
        <v/>
      </c>
      <c r="B89" s="160">
        <f>'Orçamento-base'!B89</f>
        <v>78</v>
      </c>
      <c r="C89" s="160">
        <f>IF('Orçamento-base'!C89&gt;0,'Orçamento-base'!C89,"")</f>
        <v>78</v>
      </c>
      <c r="D89" s="154" t="str">
        <f>IF('Orçamento-base'!G89&gt;0,'Orçamento-base'!G89,"")</f>
        <v>Envelope Pardo 33x24</v>
      </c>
      <c r="E89" s="202">
        <f>IF('Orçamento-base'!H89&gt;0,'Orçamento-base'!H89,"")</f>
        <v>1300</v>
      </c>
      <c r="F89" s="154" t="str">
        <f>IF('Orçamento-base'!I89&gt;0,'Orçamento-base'!I89,"")</f>
        <v>un</v>
      </c>
      <c r="G89" s="172">
        <v>0.28999999999999998</v>
      </c>
      <c r="H89" s="154">
        <f t="shared" si="1"/>
        <v>377</v>
      </c>
      <c r="I89" s="146"/>
      <c r="J89" s="146"/>
      <c r="K89" s="71"/>
    </row>
    <row r="90" spans="1:11" x14ac:dyDescent="0.25">
      <c r="A90" s="160" t="str">
        <f>IF('Orçamento-base'!A90&gt;0,'Orçamento-base'!A90,"")</f>
        <v/>
      </c>
      <c r="B90" s="160">
        <f>'Orçamento-base'!B90</f>
        <v>79</v>
      </c>
      <c r="C90" s="160">
        <f>IF('Orçamento-base'!C90&gt;0,'Orçamento-base'!C90,"")</f>
        <v>79</v>
      </c>
      <c r="D90" s="154" t="str">
        <f>IF('Orçamento-base'!G90&gt;0,'Orçamento-base'!G90,"")</f>
        <v>Envelope tipo convite</v>
      </c>
      <c r="E90" s="202">
        <f>IF('Orçamento-base'!H90&gt;0,'Orçamento-base'!H90,"")</f>
        <v>780</v>
      </c>
      <c r="F90" s="154" t="str">
        <f>IF('Orçamento-base'!I90&gt;0,'Orçamento-base'!I90,"")</f>
        <v>un</v>
      </c>
      <c r="G90" s="172"/>
      <c r="H90" s="154" t="str">
        <f t="shared" si="1"/>
        <v/>
      </c>
      <c r="I90" s="146"/>
      <c r="J90" s="146"/>
      <c r="K90" s="71"/>
    </row>
    <row r="91" spans="1:11" x14ac:dyDescent="0.25">
      <c r="A91" s="160" t="str">
        <f>IF('Orçamento-base'!A91&gt;0,'Orçamento-base'!A91,"")</f>
        <v/>
      </c>
      <c r="B91" s="160">
        <f>'Orçamento-base'!B91</f>
        <v>80</v>
      </c>
      <c r="C91" s="160">
        <f>IF('Orçamento-base'!C91&gt;0,'Orçamento-base'!C91,"")</f>
        <v>80</v>
      </c>
      <c r="D91" s="154" t="str">
        <f>IF('Orçamento-base'!G91&gt;0,'Orçamento-base'!G91,"")</f>
        <v>Embalagem para presente 100x80</v>
      </c>
      <c r="E91" s="202">
        <f>IF('Orçamento-base'!H91&gt;0,'Orçamento-base'!H91,"")</f>
        <v>20</v>
      </c>
      <c r="F91" s="154" t="str">
        <f>IF('Orçamento-base'!I91&gt;0,'Orçamento-base'!I91,"")</f>
        <v>pac</v>
      </c>
      <c r="G91" s="172">
        <v>36.549999999999997</v>
      </c>
      <c r="H91" s="154">
        <f t="shared" si="1"/>
        <v>731</v>
      </c>
      <c r="I91" s="146"/>
      <c r="J91" s="146"/>
      <c r="K91" s="71"/>
    </row>
    <row r="92" spans="1:11" x14ac:dyDescent="0.25">
      <c r="A92" s="160" t="str">
        <f>IF('Orçamento-base'!A92&gt;0,'Orçamento-base'!A92,"")</f>
        <v/>
      </c>
      <c r="B92" s="160">
        <f>'Orçamento-base'!B92</f>
        <v>81</v>
      </c>
      <c r="C92" s="160">
        <f>IF('Orçamento-base'!C92&gt;0,'Orçamento-base'!C92,"")</f>
        <v>81</v>
      </c>
      <c r="D92" s="154" t="str">
        <f>IF('Orçamento-base'!G92&gt;0,'Orçamento-base'!G92,"")</f>
        <v>Embalagem para presente 15x22</v>
      </c>
      <c r="E92" s="202">
        <f>IF('Orçamento-base'!H92&gt;0,'Orçamento-base'!H92,"")</f>
        <v>12</v>
      </c>
      <c r="F92" s="154" t="str">
        <f>IF('Orçamento-base'!I92&gt;0,'Orçamento-base'!I92,"")</f>
        <v>pac</v>
      </c>
      <c r="G92" s="172"/>
      <c r="H92" s="154" t="str">
        <f t="shared" si="1"/>
        <v/>
      </c>
      <c r="I92" s="146"/>
      <c r="J92" s="146"/>
      <c r="K92" s="71"/>
    </row>
    <row r="93" spans="1:11" x14ac:dyDescent="0.25">
      <c r="A93" s="160" t="str">
        <f>IF('Orçamento-base'!A93&gt;0,'Orçamento-base'!A93,"")</f>
        <v/>
      </c>
      <c r="B93" s="160">
        <f>'Orçamento-base'!B93</f>
        <v>82</v>
      </c>
      <c r="C93" s="160">
        <f>IF('Orçamento-base'!C93&gt;0,'Orçamento-base'!C93,"")</f>
        <v>82</v>
      </c>
      <c r="D93" s="154" t="str">
        <f>IF('Orçamento-base'!G93&gt;0,'Orçamento-base'!G93,"")</f>
        <v>Embalagem para presente 18x10</v>
      </c>
      <c r="E93" s="202">
        <f>IF('Orçamento-base'!H93&gt;0,'Orçamento-base'!H93,"")</f>
        <v>25</v>
      </c>
      <c r="F93" s="154" t="str">
        <f>IF('Orçamento-base'!I93&gt;0,'Orçamento-base'!I93,"")</f>
        <v>pac</v>
      </c>
      <c r="G93" s="172"/>
      <c r="H93" s="154" t="str">
        <f t="shared" si="1"/>
        <v/>
      </c>
      <c r="I93" s="146"/>
      <c r="J93" s="146"/>
      <c r="K93" s="71"/>
    </row>
    <row r="94" spans="1:11" x14ac:dyDescent="0.25">
      <c r="A94" s="160" t="str">
        <f>IF('Orçamento-base'!A94&gt;0,'Orçamento-base'!A94,"")</f>
        <v/>
      </c>
      <c r="B94" s="160">
        <f>'Orçamento-base'!B94</f>
        <v>83</v>
      </c>
      <c r="C94" s="160">
        <f>IF('Orçamento-base'!C94&gt;0,'Orçamento-base'!C94,"")</f>
        <v>83</v>
      </c>
      <c r="D94" s="154" t="str">
        <f>IF('Orçamento-base'!G94&gt;0,'Orçamento-base'!G94,"")</f>
        <v>Embalagem para presente 30x45</v>
      </c>
      <c r="E94" s="202">
        <f>IF('Orçamento-base'!H94&gt;0,'Orçamento-base'!H94,"")</f>
        <v>15</v>
      </c>
      <c r="F94" s="154" t="str">
        <f>IF('Orçamento-base'!I94&gt;0,'Orçamento-base'!I94,"")</f>
        <v>pac</v>
      </c>
      <c r="G94" s="172"/>
      <c r="H94" s="154" t="str">
        <f t="shared" si="1"/>
        <v/>
      </c>
      <c r="I94" s="146"/>
      <c r="J94" s="146"/>
      <c r="K94" s="71"/>
    </row>
    <row r="95" spans="1:11" x14ac:dyDescent="0.25">
      <c r="A95" s="160" t="str">
        <f>IF('Orçamento-base'!A95&gt;0,'Orçamento-base'!A95,"")</f>
        <v/>
      </c>
      <c r="B95" s="160">
        <f>'Orçamento-base'!B95</f>
        <v>84</v>
      </c>
      <c r="C95" s="160">
        <f>IF('Orçamento-base'!C95&gt;0,'Orçamento-base'!C95,"")</f>
        <v>84</v>
      </c>
      <c r="D95" s="154" t="str">
        <f>IF('Orçamento-base'!G95&gt;0,'Orçamento-base'!G95,"")</f>
        <v>Elastico Chato 16mm</v>
      </c>
      <c r="E95" s="202">
        <f>IF('Orçamento-base'!H95&gt;0,'Orçamento-base'!H95,"")</f>
        <v>6</v>
      </c>
      <c r="F95" s="154" t="str">
        <f>IF('Orçamento-base'!I95&gt;0,'Orçamento-base'!I95,"")</f>
        <v>rl</v>
      </c>
      <c r="G95" s="172"/>
      <c r="H95" s="154" t="str">
        <f t="shared" si="1"/>
        <v/>
      </c>
      <c r="I95" s="146"/>
      <c r="J95" s="146"/>
      <c r="K95" s="71"/>
    </row>
    <row r="96" spans="1:11" x14ac:dyDescent="0.25">
      <c r="A96" s="160" t="str">
        <f>IF('Orçamento-base'!A96&gt;0,'Orçamento-base'!A96,"")</f>
        <v/>
      </c>
      <c r="B96" s="160">
        <f>'Orçamento-base'!B96</f>
        <v>85</v>
      </c>
      <c r="C96" s="160">
        <f>IF('Orçamento-base'!C96&gt;0,'Orçamento-base'!C96,"")</f>
        <v>85</v>
      </c>
      <c r="D96" s="154" t="str">
        <f>IF('Orçamento-base'!G96&gt;0,'Orçamento-base'!G96,"")</f>
        <v>Elástico Chato 4 mm</v>
      </c>
      <c r="E96" s="202">
        <f>IF('Orçamento-base'!H96&gt;0,'Orçamento-base'!H96,"")</f>
        <v>6</v>
      </c>
      <c r="F96" s="154" t="str">
        <f>IF('Orçamento-base'!I96&gt;0,'Orçamento-base'!I96,"")</f>
        <v>rl</v>
      </c>
      <c r="G96" s="172"/>
      <c r="H96" s="154" t="str">
        <f t="shared" si="1"/>
        <v/>
      </c>
      <c r="I96" s="146"/>
      <c r="J96" s="146"/>
      <c r="K96" s="71"/>
    </row>
    <row r="97" spans="1:11" x14ac:dyDescent="0.25">
      <c r="A97" s="160" t="str">
        <f>IF('Orçamento-base'!A97&gt;0,'Orçamento-base'!A97,"")</f>
        <v/>
      </c>
      <c r="B97" s="160">
        <f>'Orçamento-base'!B97</f>
        <v>86</v>
      </c>
      <c r="C97" s="160">
        <f>IF('Orçamento-base'!C97&gt;0,'Orçamento-base'!C97,"")</f>
        <v>86</v>
      </c>
      <c r="D97" s="154" t="str">
        <f>IF('Orçamento-base'!G97&gt;0,'Orçamento-base'!G97,"")</f>
        <v>Espiral em Plástico 9mm</v>
      </c>
      <c r="E97" s="202">
        <f>IF('Orçamento-base'!H97&gt;0,'Orçamento-base'!H97,"")</f>
        <v>14</v>
      </c>
      <c r="F97" s="154" t="str">
        <f>IF('Orçamento-base'!I97&gt;0,'Orçamento-base'!I97,"")</f>
        <v>pac</v>
      </c>
      <c r="G97" s="172"/>
      <c r="H97" s="154" t="str">
        <f t="shared" si="1"/>
        <v/>
      </c>
      <c r="I97" s="146"/>
      <c r="J97" s="146"/>
      <c r="K97" s="71"/>
    </row>
    <row r="98" spans="1:11" x14ac:dyDescent="0.25">
      <c r="A98" s="160" t="str">
        <f>IF('Orçamento-base'!A98&gt;0,'Orçamento-base'!A98,"")</f>
        <v/>
      </c>
      <c r="B98" s="160">
        <f>'Orçamento-base'!B98</f>
        <v>87</v>
      </c>
      <c r="C98" s="160">
        <f>IF('Orçamento-base'!C98&gt;0,'Orçamento-base'!C98,"")</f>
        <v>87</v>
      </c>
      <c r="D98" s="154" t="str">
        <f>IF('Orçamento-base'!G98&gt;0,'Orçamento-base'!G98,"")</f>
        <v>Espiral em Plástico 14mm</v>
      </c>
      <c r="E98" s="202">
        <f>IF('Orçamento-base'!H98&gt;0,'Orçamento-base'!H98,"")</f>
        <v>16</v>
      </c>
      <c r="F98" s="154" t="str">
        <f>IF('Orçamento-base'!I98&gt;0,'Orçamento-base'!I98,"")</f>
        <v>pac</v>
      </c>
      <c r="G98" s="172">
        <v>36.58</v>
      </c>
      <c r="H98" s="154">
        <f t="shared" si="1"/>
        <v>585.28</v>
      </c>
      <c r="I98" s="146"/>
      <c r="J98" s="146"/>
      <c r="K98" s="71"/>
    </row>
    <row r="99" spans="1:11" x14ac:dyDescent="0.25">
      <c r="A99" s="160" t="str">
        <f>IF('Orçamento-base'!A99&gt;0,'Orçamento-base'!A99,"")</f>
        <v/>
      </c>
      <c r="B99" s="160">
        <f>'Orçamento-base'!B99</f>
        <v>88</v>
      </c>
      <c r="C99" s="160">
        <f>IF('Orçamento-base'!C99&gt;0,'Orçamento-base'!C99,"")</f>
        <v>88</v>
      </c>
      <c r="D99" s="154" t="str">
        <f>IF('Orçamento-base'!G99&gt;0,'Orçamento-base'!G99,"")</f>
        <v>Espiral em Plástico 20mm</v>
      </c>
      <c r="E99" s="202">
        <f>IF('Orçamento-base'!H99&gt;0,'Orçamento-base'!H99,"")</f>
        <v>14</v>
      </c>
      <c r="F99" s="154" t="str">
        <f>IF('Orçamento-base'!I99&gt;0,'Orçamento-base'!I99,"")</f>
        <v>pac</v>
      </c>
      <c r="G99" s="172"/>
      <c r="H99" s="154" t="str">
        <f t="shared" si="1"/>
        <v/>
      </c>
      <c r="I99" s="146"/>
      <c r="J99" s="146"/>
      <c r="K99" s="71"/>
    </row>
    <row r="100" spans="1:11" x14ac:dyDescent="0.25">
      <c r="A100" s="160" t="str">
        <f>IF('Orçamento-base'!A100&gt;0,'Orçamento-base'!A100,"")</f>
        <v/>
      </c>
      <c r="B100" s="160">
        <f>'Orçamento-base'!B100</f>
        <v>89</v>
      </c>
      <c r="C100" s="160">
        <f>IF('Orçamento-base'!C100&gt;0,'Orçamento-base'!C100,"")</f>
        <v>89</v>
      </c>
      <c r="D100" s="154" t="str">
        <f>IF('Orçamento-base'!G100&gt;0,'Orçamento-base'!G100,"")</f>
        <v>Espiral em Plástico 25mm</v>
      </c>
      <c r="E100" s="202">
        <f>IF('Orçamento-base'!H100&gt;0,'Orçamento-base'!H100,"")</f>
        <v>14</v>
      </c>
      <c r="F100" s="154" t="str">
        <f>IF('Orçamento-base'!I100&gt;0,'Orçamento-base'!I100,"")</f>
        <v>pac</v>
      </c>
      <c r="G100" s="172"/>
      <c r="H100" s="154" t="str">
        <f t="shared" si="1"/>
        <v/>
      </c>
      <c r="I100" s="146"/>
      <c r="J100" s="146"/>
      <c r="K100" s="71"/>
    </row>
    <row r="101" spans="1:11" x14ac:dyDescent="0.25">
      <c r="A101" s="160" t="str">
        <f>IF('Orçamento-base'!A101&gt;0,'Orçamento-base'!A101,"")</f>
        <v/>
      </c>
      <c r="B101" s="160">
        <f>'Orçamento-base'!B101</f>
        <v>90</v>
      </c>
      <c r="C101" s="160">
        <f>IF('Orçamento-base'!C101&gt;0,'Orçamento-base'!C101,"")</f>
        <v>90</v>
      </c>
      <c r="D101" s="154" t="str">
        <f>IF('Orçamento-base'!G101&gt;0,'Orçamento-base'!G101,"")</f>
        <v>Espiral em Plásticos 7 mm</v>
      </c>
      <c r="E101" s="202">
        <f>IF('Orçamento-base'!H101&gt;0,'Orçamento-base'!H101,"")</f>
        <v>14</v>
      </c>
      <c r="F101" s="154" t="str">
        <f>IF('Orçamento-base'!I101&gt;0,'Orçamento-base'!I101,"")</f>
        <v>pac</v>
      </c>
      <c r="G101" s="172"/>
      <c r="H101" s="154" t="str">
        <f t="shared" si="1"/>
        <v/>
      </c>
      <c r="I101" s="146"/>
      <c r="J101" s="146"/>
      <c r="K101" s="71"/>
    </row>
    <row r="102" spans="1:11" x14ac:dyDescent="0.25">
      <c r="A102" s="160" t="str">
        <f>IF('Orçamento-base'!A102&gt;0,'Orçamento-base'!A102,"")</f>
        <v/>
      </c>
      <c r="B102" s="160">
        <f>'Orçamento-base'!B102</f>
        <v>91</v>
      </c>
      <c r="C102" s="160">
        <f>IF('Orçamento-base'!C102&gt;0,'Orçamento-base'!C102,"")</f>
        <v>91</v>
      </c>
      <c r="D102" s="154" t="str">
        <f>IF('Orçamento-base'!G102&gt;0,'Orçamento-base'!G102,"")</f>
        <v>Estilete Tipo Lamina Retrátil</v>
      </c>
      <c r="E102" s="202">
        <f>IF('Orçamento-base'!H102&gt;0,'Orçamento-base'!H102,"")</f>
        <v>60</v>
      </c>
      <c r="F102" s="154" t="str">
        <f>IF('Orçamento-base'!I102&gt;0,'Orçamento-base'!I102,"")</f>
        <v>un</v>
      </c>
      <c r="G102" s="172"/>
      <c r="H102" s="154" t="str">
        <f t="shared" si="1"/>
        <v/>
      </c>
      <c r="I102" s="146"/>
      <c r="J102" s="146"/>
      <c r="K102" s="71"/>
    </row>
    <row r="103" spans="1:11" x14ac:dyDescent="0.25">
      <c r="A103" s="160" t="str">
        <f>IF('Orçamento-base'!A103&gt;0,'Orçamento-base'!A103,"")</f>
        <v/>
      </c>
      <c r="B103" s="160">
        <f>'Orçamento-base'!B103</f>
        <v>92</v>
      </c>
      <c r="C103" s="160">
        <f>IF('Orçamento-base'!C103&gt;0,'Orçamento-base'!C103,"")</f>
        <v>92</v>
      </c>
      <c r="D103" s="154" t="str">
        <f>IF('Orçamento-base'!G103&gt;0,'Orçamento-base'!G103,"")</f>
        <v>Estilete Retrátil</v>
      </c>
      <c r="E103" s="202">
        <f>IF('Orçamento-base'!H103&gt;0,'Orçamento-base'!H103,"")</f>
        <v>50</v>
      </c>
      <c r="F103" s="154" t="str">
        <f>IF('Orçamento-base'!I103&gt;0,'Orçamento-base'!I103,"")</f>
        <v>un</v>
      </c>
      <c r="G103" s="172"/>
      <c r="H103" s="154" t="str">
        <f t="shared" si="1"/>
        <v/>
      </c>
      <c r="I103" s="146"/>
      <c r="J103" s="146"/>
      <c r="K103" s="71"/>
    </row>
    <row r="104" spans="1:11" x14ac:dyDescent="0.25">
      <c r="A104" s="160" t="str">
        <f>IF('Orçamento-base'!A104&gt;0,'Orçamento-base'!A104,"")</f>
        <v/>
      </c>
      <c r="B104" s="160">
        <f>'Orçamento-base'!B104</f>
        <v>93</v>
      </c>
      <c r="C104" s="160">
        <f>IF('Orçamento-base'!C104&gt;0,'Orçamento-base'!C104,"")</f>
        <v>93</v>
      </c>
      <c r="D104" s="154" t="str">
        <f>IF('Orçamento-base'!G104&gt;0,'Orçamento-base'!G104,"")</f>
        <v>Etiqueta Adesiva Branca 1 por folha</v>
      </c>
      <c r="E104" s="202">
        <f>IF('Orçamento-base'!H104&gt;0,'Orçamento-base'!H104,"")</f>
        <v>40</v>
      </c>
      <c r="F104" s="154" t="str">
        <f>IF('Orçamento-base'!I104&gt;0,'Orçamento-base'!I104,"")</f>
        <v>pac</v>
      </c>
      <c r="G104" s="172"/>
      <c r="H104" s="154" t="str">
        <f t="shared" si="1"/>
        <v/>
      </c>
      <c r="I104" s="146"/>
      <c r="J104" s="146"/>
      <c r="K104" s="71"/>
    </row>
    <row r="105" spans="1:11" x14ac:dyDescent="0.25">
      <c r="A105" s="160" t="str">
        <f>IF('Orçamento-base'!A105&gt;0,'Orçamento-base'!A105,"")</f>
        <v/>
      </c>
      <c r="B105" s="160">
        <f>'Orçamento-base'!B105</f>
        <v>94</v>
      </c>
      <c r="C105" s="160">
        <f>IF('Orçamento-base'!C105&gt;0,'Orçamento-base'!C105,"")</f>
        <v>94</v>
      </c>
      <c r="D105" s="154" t="str">
        <f>IF('Orçamento-base'!G105&gt;0,'Orçamento-base'!G105,"")</f>
        <v>Etiqueta Adesiva Branca 14 por folha</v>
      </c>
      <c r="E105" s="202">
        <f>IF('Orçamento-base'!H105&gt;0,'Orçamento-base'!H105,"")</f>
        <v>35</v>
      </c>
      <c r="F105" s="154" t="str">
        <f>IF('Orçamento-base'!I105&gt;0,'Orçamento-base'!I105,"")</f>
        <v>pac</v>
      </c>
      <c r="G105" s="172"/>
      <c r="H105" s="154" t="str">
        <f t="shared" si="1"/>
        <v/>
      </c>
      <c r="I105" s="146"/>
      <c r="J105" s="146"/>
      <c r="K105" s="71"/>
    </row>
    <row r="106" spans="1:11" x14ac:dyDescent="0.25">
      <c r="A106" s="160" t="str">
        <f>IF('Orçamento-base'!A106&gt;0,'Orçamento-base'!A106,"")</f>
        <v/>
      </c>
      <c r="B106" s="160">
        <f>'Orçamento-base'!B106</f>
        <v>95</v>
      </c>
      <c r="C106" s="160">
        <f>IF('Orçamento-base'!C106&gt;0,'Orçamento-base'!C106,"")</f>
        <v>95</v>
      </c>
      <c r="D106" s="154" t="str">
        <f>IF('Orçamento-base'!G106&gt;0,'Orçamento-base'!G106,"")</f>
        <v xml:space="preserve">Extrator de Grampos </v>
      </c>
      <c r="E106" s="202">
        <f>IF('Orçamento-base'!H106&gt;0,'Orçamento-base'!H106,"")</f>
        <v>50</v>
      </c>
      <c r="F106" s="154" t="str">
        <f>IF('Orçamento-base'!I106&gt;0,'Orçamento-base'!I106,"")</f>
        <v>un</v>
      </c>
      <c r="G106" s="172">
        <v>5.0999999999999996</v>
      </c>
      <c r="H106" s="154">
        <f t="shared" si="1"/>
        <v>255</v>
      </c>
      <c r="I106" s="146"/>
      <c r="J106" s="146"/>
      <c r="K106" s="71"/>
    </row>
    <row r="107" spans="1:11" x14ac:dyDescent="0.25">
      <c r="A107" s="160" t="str">
        <f>IF('Orçamento-base'!A107&gt;0,'Orçamento-base'!A107,"")</f>
        <v/>
      </c>
      <c r="B107" s="160">
        <f>'Orçamento-base'!B107</f>
        <v>96</v>
      </c>
      <c r="C107" s="160">
        <f>IF('Orçamento-base'!C107&gt;0,'Orçamento-base'!C107,"")</f>
        <v>96</v>
      </c>
      <c r="D107" s="154" t="str">
        <f>IF('Orçamento-base'!G107&gt;0,'Orçamento-base'!G107,"")</f>
        <v>Feltro colorido liso</v>
      </c>
      <c r="E107" s="202">
        <f>IF('Orçamento-base'!H107&gt;0,'Orçamento-base'!H107,"")</f>
        <v>50</v>
      </c>
      <c r="F107" s="154" t="str">
        <f>IF('Orçamento-base'!I107&gt;0,'Orçamento-base'!I107,"")</f>
        <v>m</v>
      </c>
      <c r="G107" s="172"/>
      <c r="H107" s="154" t="str">
        <f t="shared" si="1"/>
        <v/>
      </c>
      <c r="I107" s="146"/>
      <c r="J107" s="146"/>
      <c r="K107" s="71"/>
    </row>
    <row r="108" spans="1:11" x14ac:dyDescent="0.25">
      <c r="A108" s="160" t="str">
        <f>IF('Orçamento-base'!A108&gt;0,'Orçamento-base'!A108,"")</f>
        <v/>
      </c>
      <c r="B108" s="160">
        <f>'Orçamento-base'!B108</f>
        <v>97</v>
      </c>
      <c r="C108" s="160">
        <f>IF('Orçamento-base'!C108&gt;0,'Orçamento-base'!C108,"")</f>
        <v>97</v>
      </c>
      <c r="D108" s="154" t="str">
        <f>IF('Orçamento-base'!G108&gt;0,'Orçamento-base'!G108,"")</f>
        <v xml:space="preserve">Fita Adesiva de demarcação de solo </v>
      </c>
      <c r="E108" s="202">
        <f>IF('Orçamento-base'!H108&gt;0,'Orçamento-base'!H108,"")</f>
        <v>30</v>
      </c>
      <c r="F108" s="154" t="str">
        <f>IF('Orçamento-base'!I108&gt;0,'Orçamento-base'!I108,"")</f>
        <v>rl</v>
      </c>
      <c r="G108" s="172"/>
      <c r="H108" s="154" t="str">
        <f t="shared" si="1"/>
        <v/>
      </c>
      <c r="I108" s="146"/>
      <c r="J108" s="146"/>
      <c r="K108" s="71"/>
    </row>
    <row r="109" spans="1:11" x14ac:dyDescent="0.25">
      <c r="A109" s="160" t="str">
        <f>IF('Orçamento-base'!A109&gt;0,'Orçamento-base'!A109,"")</f>
        <v/>
      </c>
      <c r="B109" s="160">
        <f>'Orçamento-base'!B109</f>
        <v>98</v>
      </c>
      <c r="C109" s="160">
        <f>IF('Orçamento-base'!C109&gt;0,'Orçamento-base'!C109,"")</f>
        <v>98</v>
      </c>
      <c r="D109" s="154" t="str">
        <f>IF('Orçamento-base'!G109&gt;0,'Orçamento-base'!G109,"")</f>
        <v>Fita adesiva larga 45mmx45m</v>
      </c>
      <c r="E109" s="202">
        <f>IF('Orçamento-base'!H109&gt;0,'Orçamento-base'!H109,"")</f>
        <v>240</v>
      </c>
      <c r="F109" s="154" t="str">
        <f>IF('Orçamento-base'!I109&gt;0,'Orçamento-base'!I109,"")</f>
        <v>rl</v>
      </c>
      <c r="G109" s="172"/>
      <c r="H109" s="154" t="str">
        <f t="shared" si="1"/>
        <v/>
      </c>
      <c r="I109" s="146"/>
      <c r="J109" s="146"/>
      <c r="K109" s="71"/>
    </row>
    <row r="110" spans="1:11" x14ac:dyDescent="0.25">
      <c r="A110" s="160" t="str">
        <f>IF('Orçamento-base'!A110&gt;0,'Orçamento-base'!A110,"")</f>
        <v/>
      </c>
      <c r="B110" s="160">
        <f>'Orçamento-base'!B110</f>
        <v>99</v>
      </c>
      <c r="C110" s="160">
        <f>IF('Orçamento-base'!C110&gt;0,'Orçamento-base'!C110,"")</f>
        <v>99</v>
      </c>
      <c r="D110" s="154" t="str">
        <f>IF('Orçamento-base'!G110&gt;0,'Orçamento-base'!G110,"")</f>
        <v>Fita adesiva larga 24mmx45m</v>
      </c>
      <c r="E110" s="202">
        <f>IF('Orçamento-base'!H110&gt;0,'Orçamento-base'!H110,"")</f>
        <v>50</v>
      </c>
      <c r="F110" s="154" t="str">
        <f>IF('Orçamento-base'!I110&gt;0,'Orçamento-base'!I110,"")</f>
        <v>rl</v>
      </c>
      <c r="G110" s="172"/>
      <c r="H110" s="154" t="str">
        <f t="shared" si="1"/>
        <v/>
      </c>
      <c r="I110" s="146"/>
      <c r="J110" s="146"/>
      <c r="K110" s="71"/>
    </row>
    <row r="111" spans="1:11" x14ac:dyDescent="0.25">
      <c r="A111" s="160" t="str">
        <f>IF('Orçamento-base'!A111&gt;0,'Orçamento-base'!A111,"")</f>
        <v/>
      </c>
      <c r="B111" s="160">
        <f>'Orçamento-base'!B111</f>
        <v>100</v>
      </c>
      <c r="C111" s="160">
        <f>IF('Orçamento-base'!C111&gt;0,'Orçamento-base'!C111,"")</f>
        <v>100</v>
      </c>
      <c r="D111" s="154" t="str">
        <f>IF('Orçamento-base'!G111&gt;0,'Orçamento-base'!G111,"")</f>
        <v>Fita Auto adesiva crepe 50mmx50m</v>
      </c>
      <c r="E111" s="202">
        <f>IF('Orçamento-base'!H111&gt;0,'Orçamento-base'!H111,"")</f>
        <v>100</v>
      </c>
      <c r="F111" s="154" t="str">
        <f>IF('Orçamento-base'!I111&gt;0,'Orçamento-base'!I111,"")</f>
        <v>rl</v>
      </c>
      <c r="G111" s="172"/>
      <c r="H111" s="154" t="str">
        <f t="shared" si="1"/>
        <v/>
      </c>
      <c r="I111" s="146"/>
      <c r="J111" s="146"/>
      <c r="K111" s="71"/>
    </row>
    <row r="112" spans="1:11" x14ac:dyDescent="0.25">
      <c r="A112" s="160" t="str">
        <f>IF('Orçamento-base'!A112&gt;0,'Orçamento-base'!A112,"")</f>
        <v/>
      </c>
      <c r="B112" s="160">
        <f>'Orçamento-base'!B112</f>
        <v>101</v>
      </c>
      <c r="C112" s="160">
        <f>IF('Orçamento-base'!C112&gt;0,'Orçamento-base'!C112,"")</f>
        <v>101</v>
      </c>
      <c r="D112" s="154" t="str">
        <f>IF('Orçamento-base'!G112&gt;0,'Orçamento-base'!G112,"")</f>
        <v>Fita Auto adesiva crepe 12mmx50m</v>
      </c>
      <c r="E112" s="202">
        <f>IF('Orçamento-base'!H112&gt;0,'Orçamento-base'!H112,"")</f>
        <v>120</v>
      </c>
      <c r="F112" s="154" t="str">
        <f>IF('Orçamento-base'!I112&gt;0,'Orçamento-base'!I112,"")</f>
        <v>rl</v>
      </c>
      <c r="G112" s="172"/>
      <c r="H112" s="154" t="str">
        <f t="shared" si="1"/>
        <v/>
      </c>
      <c r="I112" s="146"/>
      <c r="J112" s="146"/>
      <c r="K112" s="71"/>
    </row>
    <row r="113" spans="1:11" x14ac:dyDescent="0.25">
      <c r="A113" s="160" t="str">
        <f>IF('Orçamento-base'!A113&gt;0,'Orçamento-base'!A113,"")</f>
        <v/>
      </c>
      <c r="B113" s="160">
        <f>'Orçamento-base'!B113</f>
        <v>102</v>
      </c>
      <c r="C113" s="160">
        <f>IF('Orçamento-base'!C113&gt;0,'Orçamento-base'!C113,"")</f>
        <v>102</v>
      </c>
      <c r="D113" s="154" t="str">
        <f>IF('Orçamento-base'!G113&gt;0,'Orçamento-base'!G113,"")</f>
        <v>Fita Auto adesiva crepe 19mmx50m</v>
      </c>
      <c r="E113" s="202">
        <f>IF('Orçamento-base'!H113&gt;0,'Orçamento-base'!H113,"")</f>
        <v>70</v>
      </c>
      <c r="F113" s="154" t="str">
        <f>IF('Orçamento-base'!I113&gt;0,'Orçamento-base'!I113,"")</f>
        <v>rl</v>
      </c>
      <c r="G113" s="172">
        <v>5.6</v>
      </c>
      <c r="H113" s="154">
        <f t="shared" si="1"/>
        <v>392</v>
      </c>
      <c r="I113" s="146"/>
      <c r="J113" s="146"/>
      <c r="K113" s="71"/>
    </row>
    <row r="114" spans="1:11" x14ac:dyDescent="0.25">
      <c r="A114" s="160" t="str">
        <f>IF('Orçamento-base'!A114&gt;0,'Orçamento-base'!A114,"")</f>
        <v/>
      </c>
      <c r="B114" s="160">
        <f>'Orçamento-base'!B114</f>
        <v>103</v>
      </c>
      <c r="C114" s="160">
        <f>IF('Orçamento-base'!C114&gt;0,'Orçamento-base'!C114,"")</f>
        <v>103</v>
      </c>
      <c r="D114" s="154" t="str">
        <f>IF('Orçamento-base'!G114&gt;0,'Orçamento-base'!G114,"")</f>
        <v>Fita Adesiva marrom em papel kraft 18x50mm</v>
      </c>
      <c r="E114" s="202">
        <f>IF('Orçamento-base'!H114&gt;0,'Orçamento-base'!H114,"")</f>
        <v>70</v>
      </c>
      <c r="F114" s="154" t="str">
        <f>IF('Orçamento-base'!I114&gt;0,'Orçamento-base'!I114,"")</f>
        <v>rl</v>
      </c>
      <c r="G114" s="172"/>
      <c r="H114" s="154" t="str">
        <f t="shared" si="1"/>
        <v/>
      </c>
      <c r="I114" s="146"/>
      <c r="J114" s="146"/>
      <c r="K114" s="71"/>
    </row>
    <row r="115" spans="1:11" x14ac:dyDescent="0.25">
      <c r="A115" s="160" t="str">
        <f>IF('Orçamento-base'!A115&gt;0,'Orçamento-base'!A115,"")</f>
        <v/>
      </c>
      <c r="B115" s="160">
        <f>'Orçamento-base'!B115</f>
        <v>104</v>
      </c>
      <c r="C115" s="160">
        <f>IF('Orçamento-base'!C115&gt;0,'Orçamento-base'!C115,"")</f>
        <v>104</v>
      </c>
      <c r="D115" s="154" t="str">
        <f>IF('Orçamento-base'!G115&gt;0,'Orçamento-base'!G115,"")</f>
        <v>Fita Adesiva marrom em papel kraft 50x50mm</v>
      </c>
      <c r="E115" s="202">
        <f>IF('Orçamento-base'!H115&gt;0,'Orçamento-base'!H115,"")</f>
        <v>120</v>
      </c>
      <c r="F115" s="154" t="str">
        <f>IF('Orçamento-base'!I115&gt;0,'Orçamento-base'!I115,"")</f>
        <v>rl</v>
      </c>
      <c r="G115" s="172"/>
      <c r="H115" s="154" t="str">
        <f t="shared" si="1"/>
        <v/>
      </c>
      <c r="I115" s="146"/>
      <c r="J115" s="146"/>
      <c r="K115" s="71"/>
    </row>
    <row r="116" spans="1:11" x14ac:dyDescent="0.25">
      <c r="A116" s="160" t="str">
        <f>IF('Orçamento-base'!A116&gt;0,'Orçamento-base'!A116,"")</f>
        <v/>
      </c>
      <c r="B116" s="160">
        <f>'Orçamento-base'!B116</f>
        <v>105</v>
      </c>
      <c r="C116" s="160">
        <f>IF('Orçamento-base'!C116&gt;0,'Orçamento-base'!C116,"")</f>
        <v>105</v>
      </c>
      <c r="D116" s="154" t="str">
        <f>IF('Orçamento-base'!G116&gt;0,'Orçamento-base'!G116,"")</f>
        <v>Fita adesiva transparente 45mmx100m</v>
      </c>
      <c r="E116" s="202">
        <f>IF('Orçamento-base'!H116&gt;0,'Orçamento-base'!H116,"")</f>
        <v>160</v>
      </c>
      <c r="F116" s="154" t="str">
        <f>IF('Orçamento-base'!I116&gt;0,'Orçamento-base'!I116,"")</f>
        <v>rl</v>
      </c>
      <c r="G116" s="172"/>
      <c r="H116" s="154" t="str">
        <f t="shared" si="1"/>
        <v/>
      </c>
      <c r="I116" s="146"/>
      <c r="J116" s="146"/>
      <c r="K116" s="71"/>
    </row>
    <row r="117" spans="1:11" x14ac:dyDescent="0.25">
      <c r="A117" s="160" t="str">
        <f>IF('Orçamento-base'!A117&gt;0,'Orçamento-base'!A117,"")</f>
        <v/>
      </c>
      <c r="B117" s="160">
        <f>'Orçamento-base'!B117</f>
        <v>106</v>
      </c>
      <c r="C117" s="160">
        <f>IF('Orçamento-base'!C117&gt;0,'Orçamento-base'!C117,"")</f>
        <v>106</v>
      </c>
      <c r="D117" s="154" t="str">
        <f>IF('Orçamento-base'!G117&gt;0,'Orçamento-base'!G117,"")</f>
        <v>Fita adesiva transparente 25mmx50m</v>
      </c>
      <c r="E117" s="202">
        <f>IF('Orçamento-base'!H117&gt;0,'Orçamento-base'!H117,"")</f>
        <v>70</v>
      </c>
      <c r="F117" s="154" t="str">
        <f>IF('Orçamento-base'!I117&gt;0,'Orçamento-base'!I117,"")</f>
        <v>rl</v>
      </c>
      <c r="G117" s="172"/>
      <c r="H117" s="154" t="str">
        <f t="shared" si="1"/>
        <v/>
      </c>
      <c r="I117" s="146"/>
      <c r="J117" s="146"/>
      <c r="K117" s="71"/>
    </row>
    <row r="118" spans="1:11" x14ac:dyDescent="0.25">
      <c r="A118" s="160" t="str">
        <f>IF('Orçamento-base'!A118&gt;0,'Orçamento-base'!A118,"")</f>
        <v/>
      </c>
      <c r="B118" s="160">
        <f>'Orçamento-base'!B118</f>
        <v>107</v>
      </c>
      <c r="C118" s="160">
        <f>IF('Orçamento-base'!C118&gt;0,'Orçamento-base'!C118,"")</f>
        <v>107</v>
      </c>
      <c r="D118" s="154" t="str">
        <f>IF('Orçamento-base'!G118&gt;0,'Orçamento-base'!G118,"")</f>
        <v>Fita adesiva marrom 45mmx100m</v>
      </c>
      <c r="E118" s="202">
        <f>IF('Orçamento-base'!H118&gt;0,'Orçamento-base'!H118,"")</f>
        <v>210</v>
      </c>
      <c r="F118" s="154" t="str">
        <f>IF('Orçamento-base'!I118&gt;0,'Orçamento-base'!I118,"")</f>
        <v>rl</v>
      </c>
      <c r="G118" s="172"/>
      <c r="H118" s="154" t="str">
        <f t="shared" si="1"/>
        <v/>
      </c>
      <c r="I118" s="146"/>
      <c r="J118" s="146"/>
      <c r="K118" s="71"/>
    </row>
    <row r="119" spans="1:11" x14ac:dyDescent="0.25">
      <c r="A119" s="160" t="str">
        <f>IF('Orçamento-base'!A119&gt;0,'Orçamento-base'!A119,"")</f>
        <v/>
      </c>
      <c r="B119" s="160">
        <f>'Orçamento-base'!B119</f>
        <v>108</v>
      </c>
      <c r="C119" s="160">
        <f>IF('Orçamento-base'!C119&gt;0,'Orçamento-base'!C119,"")</f>
        <v>108</v>
      </c>
      <c r="D119" s="154" t="str">
        <f>IF('Orçamento-base'!G119&gt;0,'Orçamento-base'!G119,"")</f>
        <v>Fita adesiva estreita</v>
      </c>
      <c r="E119" s="202">
        <f>IF('Orçamento-base'!H119&gt;0,'Orçamento-base'!H119,"")</f>
        <v>149</v>
      </c>
      <c r="F119" s="154" t="str">
        <f>IF('Orçamento-base'!I119&gt;0,'Orçamento-base'!I119,"")</f>
        <v>rl</v>
      </c>
      <c r="G119" s="172"/>
      <c r="H119" s="154" t="str">
        <f t="shared" si="1"/>
        <v/>
      </c>
      <c r="I119" s="146"/>
      <c r="J119" s="146"/>
      <c r="K119" s="71"/>
    </row>
    <row r="120" spans="1:11" x14ac:dyDescent="0.25">
      <c r="A120" s="160" t="str">
        <f>IF('Orçamento-base'!A120&gt;0,'Orçamento-base'!A120,"")</f>
        <v/>
      </c>
      <c r="B120" s="160">
        <f>'Orçamento-base'!B120</f>
        <v>109</v>
      </c>
      <c r="C120" s="160">
        <f>IF('Orçamento-base'!C120&gt;0,'Orçamento-base'!C120,"")</f>
        <v>109</v>
      </c>
      <c r="D120" s="154" t="str">
        <f>IF('Orçamento-base'!G120&gt;0,'Orçamento-base'!G120,"")</f>
        <v>Fita adesiva de polipropileno larga</v>
      </c>
      <c r="E120" s="202">
        <f>IF('Orçamento-base'!H120&gt;0,'Orçamento-base'!H120,"")</f>
        <v>80</v>
      </c>
      <c r="F120" s="154" t="str">
        <f>IF('Orçamento-base'!I120&gt;0,'Orçamento-base'!I120,"")</f>
        <v>rl</v>
      </c>
      <c r="G120" s="172"/>
      <c r="H120" s="154" t="str">
        <f t="shared" si="1"/>
        <v/>
      </c>
      <c r="I120" s="146"/>
      <c r="J120" s="146"/>
      <c r="K120" s="71"/>
    </row>
    <row r="121" spans="1:11" x14ac:dyDescent="0.25">
      <c r="A121" s="160" t="str">
        <f>IF('Orçamento-base'!A121&gt;0,'Orçamento-base'!A121,"")</f>
        <v/>
      </c>
      <c r="B121" s="160">
        <f>'Orçamento-base'!B121</f>
        <v>110</v>
      </c>
      <c r="C121" s="160">
        <f>IF('Orçamento-base'!C121&gt;0,'Orçamento-base'!C121,"")</f>
        <v>110</v>
      </c>
      <c r="D121" s="154" t="str">
        <f>IF('Orçamento-base'!G121&gt;0,'Orçamento-base'!G121,"")</f>
        <v>Fita Adesiva mágica</v>
      </c>
      <c r="E121" s="202">
        <f>IF('Orçamento-base'!H121&gt;0,'Orçamento-base'!H121,"")</f>
        <v>55</v>
      </c>
      <c r="F121" s="154" t="str">
        <f>IF('Orçamento-base'!I121&gt;0,'Orçamento-base'!I121,"")</f>
        <v>rl</v>
      </c>
      <c r="G121" s="172"/>
      <c r="H121" s="154" t="str">
        <f t="shared" si="1"/>
        <v/>
      </c>
      <c r="I121" s="146"/>
      <c r="J121" s="146"/>
      <c r="K121" s="71"/>
    </row>
    <row r="122" spans="1:11" x14ac:dyDescent="0.25">
      <c r="A122" s="160" t="str">
        <f>IF('Orçamento-base'!A122&gt;0,'Orçamento-base'!A122,"")</f>
        <v/>
      </c>
      <c r="B122" s="160">
        <f>'Orçamento-base'!B122</f>
        <v>111</v>
      </c>
      <c r="C122" s="160">
        <f>IF('Orçamento-base'!C122&gt;0,'Orçamento-base'!C122,"")</f>
        <v>111</v>
      </c>
      <c r="D122" s="154" t="str">
        <f>IF('Orçamento-base'!G122&gt;0,'Orçamento-base'!G122,"")</f>
        <v>Fita adesiva dupla face 12mmx30m</v>
      </c>
      <c r="E122" s="202">
        <f>IF('Orçamento-base'!H122&gt;0,'Orçamento-base'!H122,"")</f>
        <v>115</v>
      </c>
      <c r="F122" s="154" t="str">
        <f>IF('Orçamento-base'!I122&gt;0,'Orçamento-base'!I122,"")</f>
        <v>rl</v>
      </c>
      <c r="G122" s="172"/>
      <c r="H122" s="154" t="str">
        <f t="shared" si="1"/>
        <v/>
      </c>
      <c r="I122" s="146"/>
      <c r="J122" s="146"/>
      <c r="K122" s="71"/>
    </row>
    <row r="123" spans="1:11" x14ac:dyDescent="0.25">
      <c r="A123" s="160" t="str">
        <f>IF('Orçamento-base'!A123&gt;0,'Orçamento-base'!A123,"")</f>
        <v/>
      </c>
      <c r="B123" s="160">
        <f>'Orçamento-base'!B123</f>
        <v>112</v>
      </c>
      <c r="C123" s="160">
        <f>IF('Orçamento-base'!C123&gt;0,'Orçamento-base'!C123,"")</f>
        <v>112</v>
      </c>
      <c r="D123" s="154" t="str">
        <f>IF('Orçamento-base'!G123&gt;0,'Orçamento-base'!G123,"")</f>
        <v>Fita adesiva Rolo Grande 19mmx50m</v>
      </c>
      <c r="E123" s="202">
        <f>IF('Orçamento-base'!H123&gt;0,'Orçamento-base'!H123,"")</f>
        <v>20</v>
      </c>
      <c r="F123" s="154" t="str">
        <f>IF('Orçamento-base'!I123&gt;0,'Orçamento-base'!I123,"")</f>
        <v>rl</v>
      </c>
      <c r="G123" s="172"/>
      <c r="H123" s="154" t="str">
        <f t="shared" si="1"/>
        <v/>
      </c>
      <c r="I123" s="146"/>
      <c r="J123" s="146"/>
      <c r="K123" s="71"/>
    </row>
    <row r="124" spans="1:11" x14ac:dyDescent="0.25">
      <c r="A124" s="160" t="str">
        <f>IF('Orçamento-base'!A124&gt;0,'Orçamento-base'!A124,"")</f>
        <v/>
      </c>
      <c r="B124" s="160">
        <f>'Orçamento-base'!B124</f>
        <v>113</v>
      </c>
      <c r="C124" s="160">
        <f>IF('Orçamento-base'!C124&gt;0,'Orçamento-base'!C124,"")</f>
        <v>113</v>
      </c>
      <c r="D124" s="154" t="str">
        <f>IF('Orçamento-base'!G124&gt;0,'Orçamento-base'!G124,"")</f>
        <v>Fita adesiva Rolo Pequeno  12mmx30m</v>
      </c>
      <c r="E124" s="202">
        <f>IF('Orçamento-base'!H124&gt;0,'Orçamento-base'!H124,"")</f>
        <v>110</v>
      </c>
      <c r="F124" s="154" t="str">
        <f>IF('Orçamento-base'!I124&gt;0,'Orçamento-base'!I124,"")</f>
        <v>rl</v>
      </c>
      <c r="G124" s="172"/>
      <c r="H124" s="154" t="str">
        <f t="shared" si="1"/>
        <v/>
      </c>
      <c r="I124" s="146"/>
      <c r="J124" s="146"/>
      <c r="K124" s="71"/>
    </row>
    <row r="125" spans="1:11" x14ac:dyDescent="0.25">
      <c r="A125" s="160" t="str">
        <f>IF('Orçamento-base'!A125&gt;0,'Orçamento-base'!A125,"")</f>
        <v/>
      </c>
      <c r="B125" s="160">
        <f>'Orçamento-base'!B125</f>
        <v>114</v>
      </c>
      <c r="C125" s="160">
        <f>IF('Orçamento-base'!C125&gt;0,'Orçamento-base'!C125,"")</f>
        <v>114</v>
      </c>
      <c r="D125" s="154" t="str">
        <f>IF('Orçamento-base'!G125&gt;0,'Orçamento-base'!G125,"")</f>
        <v>Fita dupla face 24mmx30m</v>
      </c>
      <c r="E125" s="202">
        <f>IF('Orçamento-base'!H125&gt;0,'Orçamento-base'!H125,"")</f>
        <v>50</v>
      </c>
      <c r="F125" s="154" t="str">
        <f>IF('Orçamento-base'!I125&gt;0,'Orçamento-base'!I125,"")</f>
        <v>rl</v>
      </c>
      <c r="G125" s="172">
        <v>11.55</v>
      </c>
      <c r="H125" s="154">
        <f t="shared" si="1"/>
        <v>577.5</v>
      </c>
      <c r="I125" s="146"/>
      <c r="J125" s="146"/>
      <c r="K125" s="71"/>
    </row>
    <row r="126" spans="1:11" x14ac:dyDescent="0.25">
      <c r="A126" s="160" t="str">
        <f>IF('Orçamento-base'!A126&gt;0,'Orçamento-base'!A126,"")</f>
        <v/>
      </c>
      <c r="B126" s="160">
        <f>'Orçamento-base'!B126</f>
        <v>115</v>
      </c>
      <c r="C126" s="160">
        <f>IF('Orçamento-base'!C126&gt;0,'Orçamento-base'!C126,"")</f>
        <v>115</v>
      </c>
      <c r="D126" s="154" t="str">
        <f>IF('Orçamento-base'!G126&gt;0,'Orçamento-base'!G126,"")</f>
        <v>Fita Cetim Fina</v>
      </c>
      <c r="E126" s="202">
        <f>IF('Orçamento-base'!H126&gt;0,'Orçamento-base'!H126,"")</f>
        <v>20</v>
      </c>
      <c r="F126" s="154" t="str">
        <f>IF('Orçamento-base'!I126&gt;0,'Orçamento-base'!I126,"")</f>
        <v>rl</v>
      </c>
      <c r="G126" s="172"/>
      <c r="H126" s="154" t="str">
        <f t="shared" si="1"/>
        <v/>
      </c>
      <c r="I126" s="146"/>
      <c r="J126" s="146"/>
      <c r="K126" s="71"/>
    </row>
    <row r="127" spans="1:11" x14ac:dyDescent="0.25">
      <c r="A127" s="160" t="str">
        <f>IF('Orçamento-base'!A127&gt;0,'Orçamento-base'!A127,"")</f>
        <v/>
      </c>
      <c r="B127" s="160">
        <f>'Orçamento-base'!B127</f>
        <v>116</v>
      </c>
      <c r="C127" s="160">
        <f>IF('Orçamento-base'!C127&gt;0,'Orçamento-base'!C127,"")</f>
        <v>116</v>
      </c>
      <c r="D127" s="154" t="str">
        <f>IF('Orçamento-base'!G127&gt;0,'Orçamento-base'!G127,"")</f>
        <v>Fita Cetim larga</v>
      </c>
      <c r="E127" s="202">
        <f>IF('Orçamento-base'!H127&gt;0,'Orçamento-base'!H127,"")</f>
        <v>40</v>
      </c>
      <c r="F127" s="154" t="str">
        <f>IF('Orçamento-base'!I127&gt;0,'Orçamento-base'!I127,"")</f>
        <v>rl</v>
      </c>
      <c r="G127" s="172"/>
      <c r="H127" s="154" t="str">
        <f t="shared" si="1"/>
        <v/>
      </c>
      <c r="I127" s="146"/>
      <c r="J127" s="146"/>
      <c r="K127" s="71"/>
    </row>
    <row r="128" spans="1:11" x14ac:dyDescent="0.25">
      <c r="A128" s="160" t="str">
        <f>IF('Orçamento-base'!A128&gt;0,'Orçamento-base'!A128,"")</f>
        <v/>
      </c>
      <c r="B128" s="160">
        <f>'Orçamento-base'!B128</f>
        <v>117</v>
      </c>
      <c r="C128" s="160">
        <f>IF('Orçamento-base'!C128&gt;0,'Orçamento-base'!C128,"")</f>
        <v>117</v>
      </c>
      <c r="D128" s="154" t="str">
        <f>IF('Orçamento-base'!G128&gt;0,'Orçamento-base'!G128,"")</f>
        <v xml:space="preserve">Fita mimosa de cetim estreita </v>
      </c>
      <c r="E128" s="202">
        <f>IF('Orçamento-base'!H128&gt;0,'Orçamento-base'!H128,"")</f>
        <v>40</v>
      </c>
      <c r="F128" s="154" t="str">
        <f>IF('Orçamento-base'!I128&gt;0,'Orçamento-base'!I128,"")</f>
        <v>rl</v>
      </c>
      <c r="G128" s="172"/>
      <c r="H128" s="154" t="str">
        <f t="shared" si="1"/>
        <v/>
      </c>
      <c r="I128" s="146"/>
      <c r="J128" s="146"/>
      <c r="K128" s="71"/>
    </row>
    <row r="129" spans="1:11" x14ac:dyDescent="0.25">
      <c r="A129" s="160" t="str">
        <f>IF('Orçamento-base'!A129&gt;0,'Orçamento-base'!A129,"")</f>
        <v/>
      </c>
      <c r="B129" s="160">
        <f>'Orçamento-base'!B129</f>
        <v>118</v>
      </c>
      <c r="C129" s="160">
        <f>IF('Orçamento-base'!C129&gt;0,'Orçamento-base'!C129,"")</f>
        <v>118</v>
      </c>
      <c r="D129" s="154" t="str">
        <f>IF('Orçamento-base'!G129&gt;0,'Orçamento-base'!G129,"")</f>
        <v>Fita de cetim nº2</v>
      </c>
      <c r="E129" s="202">
        <f>IF('Orçamento-base'!H129&gt;0,'Orçamento-base'!H129,"")</f>
        <v>40</v>
      </c>
      <c r="F129" s="154" t="str">
        <f>IF('Orçamento-base'!I129&gt;0,'Orçamento-base'!I129,"")</f>
        <v>rl</v>
      </c>
      <c r="G129" s="172"/>
      <c r="H129" s="154" t="str">
        <f t="shared" si="1"/>
        <v/>
      </c>
      <c r="I129" s="146"/>
      <c r="J129" s="146"/>
      <c r="K129" s="71"/>
    </row>
    <row r="130" spans="1:11" x14ac:dyDescent="0.25">
      <c r="A130" s="160" t="str">
        <f>IF('Orçamento-base'!A130&gt;0,'Orçamento-base'!A130,"")</f>
        <v/>
      </c>
      <c r="B130" s="160">
        <f>'Orçamento-base'!B130</f>
        <v>119</v>
      </c>
      <c r="C130" s="160">
        <f>IF('Orçamento-base'!C130&gt;0,'Orçamento-base'!C130,"")</f>
        <v>119</v>
      </c>
      <c r="D130" s="154" t="str">
        <f>IF('Orçamento-base'!G130&gt;0,'Orçamento-base'!G130,"")</f>
        <v>Fita TNT com fio fe LUREX</v>
      </c>
      <c r="E130" s="202">
        <f>IF('Orçamento-base'!H130&gt;0,'Orçamento-base'!H130,"")</f>
        <v>40</v>
      </c>
      <c r="F130" s="154" t="str">
        <f>IF('Orçamento-base'!I130&gt;0,'Orçamento-base'!I130,"")</f>
        <v>rl</v>
      </c>
      <c r="G130" s="172">
        <v>11.9</v>
      </c>
      <c r="H130" s="154">
        <f t="shared" si="1"/>
        <v>476</v>
      </c>
      <c r="I130" s="146"/>
      <c r="J130" s="146"/>
      <c r="K130" s="71"/>
    </row>
    <row r="131" spans="1:11" x14ac:dyDescent="0.25">
      <c r="A131" s="160" t="str">
        <f>IF('Orçamento-base'!A131&gt;0,'Orçamento-base'!A131,"")</f>
        <v/>
      </c>
      <c r="B131" s="160">
        <f>'Orçamento-base'!B131</f>
        <v>120</v>
      </c>
      <c r="C131" s="160">
        <f>IF('Orçamento-base'!C131&gt;0,'Orçamento-base'!C131,"")</f>
        <v>120</v>
      </c>
      <c r="D131" s="154" t="str">
        <f>IF('Orçamento-base'!G131&gt;0,'Orçamento-base'!G131,"")</f>
        <v xml:space="preserve">Fita TNT manchada </v>
      </c>
      <c r="E131" s="202">
        <f>IF('Orçamento-base'!H131&gt;0,'Orçamento-base'!H131,"")</f>
        <v>40</v>
      </c>
      <c r="F131" s="154" t="str">
        <f>IF('Orçamento-base'!I131&gt;0,'Orçamento-base'!I131,"")</f>
        <v>rl</v>
      </c>
      <c r="G131" s="172">
        <v>11.9</v>
      </c>
      <c r="H131" s="154">
        <f t="shared" si="1"/>
        <v>476</v>
      </c>
      <c r="I131" s="146"/>
      <c r="J131" s="146"/>
      <c r="K131" s="71"/>
    </row>
    <row r="132" spans="1:11" x14ac:dyDescent="0.25">
      <c r="A132" s="160" t="str">
        <f>IF('Orçamento-base'!A132&gt;0,'Orçamento-base'!A132,"")</f>
        <v/>
      </c>
      <c r="B132" s="160">
        <f>'Orçamento-base'!B132</f>
        <v>121</v>
      </c>
      <c r="C132" s="160">
        <f>IF('Orçamento-base'!C132&gt;0,'Orçamento-base'!C132,"")</f>
        <v>121</v>
      </c>
      <c r="D132" s="154" t="str">
        <f>IF('Orçamento-base'!G132&gt;0,'Orçamento-base'!G132,"")</f>
        <v>Fita Dupla face 19mmx20m</v>
      </c>
      <c r="E132" s="202">
        <f>IF('Orçamento-base'!H132&gt;0,'Orçamento-base'!H132,"")</f>
        <v>45</v>
      </c>
      <c r="F132" s="154" t="str">
        <f>IF('Orçamento-base'!I132&gt;0,'Orçamento-base'!I132,"")</f>
        <v>rl</v>
      </c>
      <c r="G132" s="172"/>
      <c r="H132" s="154" t="str">
        <f t="shared" si="1"/>
        <v/>
      </c>
      <c r="I132" s="146"/>
      <c r="J132" s="146"/>
      <c r="K132" s="71"/>
    </row>
    <row r="133" spans="1:11" x14ac:dyDescent="0.25">
      <c r="A133" s="160" t="str">
        <f>IF('Orçamento-base'!A133&gt;0,'Orçamento-base'!A133,"")</f>
        <v/>
      </c>
      <c r="B133" s="160">
        <f>'Orçamento-base'!B133</f>
        <v>122</v>
      </c>
      <c r="C133" s="160">
        <f>IF('Orçamento-base'!C133&gt;0,'Orçamento-base'!C133,"")</f>
        <v>122</v>
      </c>
      <c r="D133" s="154" t="str">
        <f>IF('Orçamento-base'!G133&gt;0,'Orçamento-base'!G133,"")</f>
        <v xml:space="preserve">Fita segurança / sinalização </v>
      </c>
      <c r="E133" s="202">
        <f>IF('Orçamento-base'!H133&gt;0,'Orçamento-base'!H133,"")</f>
        <v>30</v>
      </c>
      <c r="F133" s="154" t="str">
        <f>IF('Orçamento-base'!I133&gt;0,'Orçamento-base'!I133,"")</f>
        <v>rl</v>
      </c>
      <c r="G133" s="172"/>
      <c r="H133" s="154" t="str">
        <f t="shared" si="1"/>
        <v/>
      </c>
      <c r="I133" s="146"/>
      <c r="J133" s="146"/>
      <c r="K133" s="71"/>
    </row>
    <row r="134" spans="1:11" x14ac:dyDescent="0.25">
      <c r="A134" s="160" t="str">
        <f>IF('Orçamento-base'!A134&gt;0,'Orçamento-base'!A134,"")</f>
        <v/>
      </c>
      <c r="B134" s="160">
        <f>'Orçamento-base'!B134</f>
        <v>123</v>
      </c>
      <c r="C134" s="160">
        <f>IF('Orçamento-base'!C134&gt;0,'Orçamento-base'!C134,"")</f>
        <v>123</v>
      </c>
      <c r="D134" s="154" t="str">
        <f>IF('Orçamento-base'!G134&gt;0,'Orçamento-base'!G134,"")</f>
        <v>Filithos 50 metros</v>
      </c>
      <c r="E134" s="202">
        <f>IF('Orçamento-base'!H134&gt;0,'Orçamento-base'!H134,"")</f>
        <v>40</v>
      </c>
      <c r="F134" s="154" t="str">
        <f>IF('Orçamento-base'!I134&gt;0,'Orçamento-base'!I134,"")</f>
        <v>rl</v>
      </c>
      <c r="G134" s="172"/>
      <c r="H134" s="154" t="str">
        <f t="shared" si="1"/>
        <v/>
      </c>
      <c r="I134" s="146"/>
      <c r="J134" s="146"/>
      <c r="K134" s="71"/>
    </row>
    <row r="135" spans="1:11" x14ac:dyDescent="0.25">
      <c r="A135" s="160" t="str">
        <f>IF('Orçamento-base'!A135&gt;0,'Orçamento-base'!A135,"")</f>
        <v/>
      </c>
      <c r="B135" s="160">
        <f>'Orçamento-base'!B135</f>
        <v>124</v>
      </c>
      <c r="C135" s="160">
        <f>IF('Orçamento-base'!C135&gt;0,'Orçamento-base'!C135,"")</f>
        <v>124</v>
      </c>
      <c r="D135" s="154" t="str">
        <f>IF('Orçamento-base'!G135&gt;0,'Orçamento-base'!G135,"")</f>
        <v>Folha A4</v>
      </c>
      <c r="E135" s="202">
        <f>IF('Orçamento-base'!H135&gt;0,'Orçamento-base'!H135,"")</f>
        <v>230</v>
      </c>
      <c r="F135" s="154" t="str">
        <f>IF('Orçamento-base'!I135&gt;0,'Orçamento-base'!I135,"")</f>
        <v>cx</v>
      </c>
      <c r="G135" s="172"/>
      <c r="H135" s="154" t="str">
        <f t="shared" si="1"/>
        <v/>
      </c>
      <c r="I135" s="146"/>
      <c r="J135" s="146"/>
      <c r="K135" s="71"/>
    </row>
    <row r="136" spans="1:11" x14ac:dyDescent="0.25">
      <c r="A136" s="160" t="str">
        <f>IF('Orçamento-base'!A136&gt;0,'Orçamento-base'!A136,"")</f>
        <v/>
      </c>
      <c r="B136" s="160">
        <f>'Orçamento-base'!B136</f>
        <v>125</v>
      </c>
      <c r="C136" s="160">
        <f>IF('Orçamento-base'!C136&gt;0,'Orçamento-base'!C136,"")</f>
        <v>125</v>
      </c>
      <c r="D136" s="154" t="str">
        <f>IF('Orçamento-base'!G136&gt;0,'Orçamento-base'!G136,"")</f>
        <v>Folha A4 Colorida</v>
      </c>
      <c r="E136" s="202">
        <f>IF('Orçamento-base'!H136&gt;0,'Orçamento-base'!H136,"")</f>
        <v>140</v>
      </c>
      <c r="F136" s="154" t="str">
        <f>IF('Orçamento-base'!I136&gt;0,'Orçamento-base'!I136,"")</f>
        <v>pac</v>
      </c>
      <c r="G136" s="172"/>
      <c r="H136" s="154" t="str">
        <f t="shared" si="1"/>
        <v/>
      </c>
      <c r="I136" s="146"/>
      <c r="J136" s="146"/>
      <c r="K136" s="71"/>
    </row>
    <row r="137" spans="1:11" x14ac:dyDescent="0.25">
      <c r="A137" s="160" t="str">
        <f>IF('Orçamento-base'!A137&gt;0,'Orçamento-base'!A137,"")</f>
        <v/>
      </c>
      <c r="B137" s="160">
        <f>'Orçamento-base'!B137</f>
        <v>126</v>
      </c>
      <c r="C137" s="160">
        <f>IF('Orçamento-base'!C137&gt;0,'Orçamento-base'!C137,"")</f>
        <v>126</v>
      </c>
      <c r="D137" s="154" t="str">
        <f>IF('Orçamento-base'!G137&gt;0,'Orçamento-base'!G137,"")</f>
        <v>Folha A4 Desenho</v>
      </c>
      <c r="E137" s="202">
        <f>IF('Orçamento-base'!H137&gt;0,'Orçamento-base'!H137,"")</f>
        <v>375</v>
      </c>
      <c r="F137" s="154" t="str">
        <f>IF('Orçamento-base'!I137&gt;0,'Orçamento-base'!I137,"")</f>
        <v>pac</v>
      </c>
      <c r="G137" s="172"/>
      <c r="H137" s="154" t="str">
        <f t="shared" si="1"/>
        <v/>
      </c>
      <c r="I137" s="146"/>
      <c r="J137" s="146"/>
      <c r="K137" s="71"/>
    </row>
    <row r="138" spans="1:11" x14ac:dyDescent="0.25">
      <c r="A138" s="160" t="str">
        <f>IF('Orçamento-base'!A138&gt;0,'Orçamento-base'!A138,"")</f>
        <v/>
      </c>
      <c r="B138" s="160">
        <f>'Orçamento-base'!B138</f>
        <v>127</v>
      </c>
      <c r="C138" s="160">
        <f>IF('Orçamento-base'!C138&gt;0,'Orçamento-base'!C138,"")</f>
        <v>127</v>
      </c>
      <c r="D138" s="154" t="str">
        <f>IF('Orçamento-base'!G138&gt;0,'Orçamento-base'!G138,"")</f>
        <v>Folha EVA com gliter</v>
      </c>
      <c r="E138" s="202">
        <f>IF('Orçamento-base'!H138&gt;0,'Orçamento-base'!H138,"")</f>
        <v>150</v>
      </c>
      <c r="F138" s="154" t="str">
        <f>IF('Orçamento-base'!I138&gt;0,'Orçamento-base'!I138,"")</f>
        <v>un</v>
      </c>
      <c r="G138" s="172"/>
      <c r="H138" s="154" t="str">
        <f t="shared" si="1"/>
        <v/>
      </c>
      <c r="I138" s="146"/>
      <c r="J138" s="146"/>
      <c r="K138" s="71"/>
    </row>
    <row r="139" spans="1:11" x14ac:dyDescent="0.25">
      <c r="A139" s="160" t="str">
        <f>IF('Orçamento-base'!A139&gt;0,'Orçamento-base'!A139,"")</f>
        <v/>
      </c>
      <c r="B139" s="160">
        <f>'Orçamento-base'!B139</f>
        <v>128</v>
      </c>
      <c r="C139" s="160">
        <f>IF('Orçamento-base'!C139&gt;0,'Orçamento-base'!C139,"")</f>
        <v>128</v>
      </c>
      <c r="D139" s="154" t="str">
        <f>IF('Orçamento-base'!G139&gt;0,'Orçamento-base'!G139,"")</f>
        <v>Folha de EVA 45x60x2mm</v>
      </c>
      <c r="E139" s="202">
        <f>IF('Orçamento-base'!H139&gt;0,'Orçamento-base'!H139,"")</f>
        <v>120</v>
      </c>
      <c r="F139" s="154" t="str">
        <f>IF('Orçamento-base'!I139&gt;0,'Orçamento-base'!I139,"")</f>
        <v>un</v>
      </c>
      <c r="G139" s="172"/>
      <c r="H139" s="154" t="str">
        <f t="shared" si="1"/>
        <v/>
      </c>
      <c r="I139" s="146"/>
      <c r="J139" s="146"/>
      <c r="K139" s="71"/>
    </row>
    <row r="140" spans="1:11" x14ac:dyDescent="0.25">
      <c r="A140" s="160" t="str">
        <f>IF('Orçamento-base'!A140&gt;0,'Orçamento-base'!A140,"")</f>
        <v/>
      </c>
      <c r="B140" s="160">
        <f>'Orçamento-base'!B140</f>
        <v>129</v>
      </c>
      <c r="C140" s="160">
        <f>IF('Orçamento-base'!C140&gt;0,'Orçamento-base'!C140,"")</f>
        <v>129</v>
      </c>
      <c r="D140" s="154" t="str">
        <f>IF('Orçamento-base'!G140&gt;0,'Orçamento-base'!G140,"")</f>
        <v>Folha de EVA Felpudo</v>
      </c>
      <c r="E140" s="202">
        <f>IF('Orçamento-base'!H140&gt;0,'Orçamento-base'!H140,"")</f>
        <v>120</v>
      </c>
      <c r="F140" s="154" t="str">
        <f>IF('Orçamento-base'!I140&gt;0,'Orçamento-base'!I140,"")</f>
        <v>un</v>
      </c>
      <c r="G140" s="172"/>
      <c r="H140" s="154" t="str">
        <f t="shared" si="1"/>
        <v/>
      </c>
      <c r="I140" s="146"/>
      <c r="J140" s="146"/>
      <c r="K140" s="71"/>
    </row>
    <row r="141" spans="1:11" x14ac:dyDescent="0.25">
      <c r="A141" s="160" t="str">
        <f>IF('Orçamento-base'!A141&gt;0,'Orçamento-base'!A141,"")</f>
        <v/>
      </c>
      <c r="B141" s="160">
        <f>'Orçamento-base'!B141</f>
        <v>130</v>
      </c>
      <c r="C141" s="160">
        <f>IF('Orçamento-base'!C141&gt;0,'Orçamento-base'!C141,"")</f>
        <v>130</v>
      </c>
      <c r="D141" s="154" t="str">
        <f>IF('Orçamento-base'!G141&gt;0,'Orçamento-base'!G141,"")</f>
        <v>Folha EVA 40cmx60cmx2mm</v>
      </c>
      <c r="E141" s="202">
        <f>IF('Orçamento-base'!H141&gt;0,'Orçamento-base'!H141,"")</f>
        <v>600</v>
      </c>
      <c r="F141" s="154" t="str">
        <f>IF('Orçamento-base'!I141&gt;0,'Orçamento-base'!I141,"")</f>
        <v>un</v>
      </c>
      <c r="G141" s="172"/>
      <c r="H141" s="154" t="str">
        <f t="shared" si="1"/>
        <v/>
      </c>
      <c r="I141" s="146"/>
      <c r="J141" s="146"/>
      <c r="K141" s="71"/>
    </row>
    <row r="142" spans="1:11" x14ac:dyDescent="0.25">
      <c r="A142" s="160" t="str">
        <f>IF('Orçamento-base'!A142&gt;0,'Orçamento-base'!A142,"")</f>
        <v/>
      </c>
      <c r="B142" s="160">
        <f>'Orçamento-base'!B142</f>
        <v>131</v>
      </c>
      <c r="C142" s="160">
        <f>IF('Orçamento-base'!C142&gt;0,'Orçamento-base'!C142,"")</f>
        <v>131</v>
      </c>
      <c r="D142" s="154" t="str">
        <f>IF('Orçamento-base'!G142&gt;0,'Orçamento-base'!G142,"")</f>
        <v>GIZ escolar, comum para quadro branco</v>
      </c>
      <c r="E142" s="202">
        <f>IF('Orçamento-base'!H142&gt;0,'Orçamento-base'!H142,"")</f>
        <v>50</v>
      </c>
      <c r="F142" s="154" t="str">
        <f>IF('Orçamento-base'!I142&gt;0,'Orçamento-base'!I142,"")</f>
        <v>cx</v>
      </c>
      <c r="G142" s="172"/>
      <c r="H142" s="154" t="str">
        <f t="shared" ref="H142:H205" si="2">IFERROR(IF(E142*G142&lt;&gt;0,ROUND(ROUND(E142,4)*ROUND(G142,4),2),""),"")</f>
        <v/>
      </c>
      <c r="I142" s="146"/>
      <c r="J142" s="146"/>
      <c r="K142" s="71"/>
    </row>
    <row r="143" spans="1:11" x14ac:dyDescent="0.25">
      <c r="A143" s="160" t="str">
        <f>IF('Orçamento-base'!A143&gt;0,'Orçamento-base'!A143,"")</f>
        <v/>
      </c>
      <c r="B143" s="160">
        <f>'Orçamento-base'!B143</f>
        <v>132</v>
      </c>
      <c r="C143" s="160">
        <f>IF('Orçamento-base'!C143&gt;0,'Orçamento-base'!C143,"")</f>
        <v>132</v>
      </c>
      <c r="D143" s="154" t="str">
        <f>IF('Orçamento-base'!G143&gt;0,'Orçamento-base'!G143,"")</f>
        <v>GIZ escolar colorido</v>
      </c>
      <c r="E143" s="202">
        <f>IF('Orçamento-base'!H143&gt;0,'Orçamento-base'!H143,"")</f>
        <v>90</v>
      </c>
      <c r="F143" s="154" t="str">
        <f>IF('Orçamento-base'!I143&gt;0,'Orçamento-base'!I143,"")</f>
        <v>cx</v>
      </c>
      <c r="G143" s="172"/>
      <c r="H143" s="154" t="str">
        <f t="shared" si="2"/>
        <v/>
      </c>
      <c r="I143" s="146"/>
      <c r="J143" s="146"/>
      <c r="K143" s="71"/>
    </row>
    <row r="144" spans="1:11" x14ac:dyDescent="0.25">
      <c r="A144" s="160" t="str">
        <f>IF('Orçamento-base'!A144&gt;0,'Orçamento-base'!A144,"")</f>
        <v/>
      </c>
      <c r="B144" s="160">
        <f>'Orçamento-base'!B144</f>
        <v>133</v>
      </c>
      <c r="C144" s="160">
        <f>IF('Orçamento-base'!C144&gt;0,'Orçamento-base'!C144,"")</f>
        <v>133</v>
      </c>
      <c r="D144" s="154" t="str">
        <f>IF('Orçamento-base'!G144&gt;0,'Orçamento-base'!G144,"")</f>
        <v>GIZ de cera</v>
      </c>
      <c r="E144" s="202">
        <f>IF('Orçamento-base'!H144&gt;0,'Orçamento-base'!H144,"")</f>
        <v>30</v>
      </c>
      <c r="F144" s="154" t="str">
        <f>IF('Orçamento-base'!I144&gt;0,'Orçamento-base'!I144,"")</f>
        <v>cx</v>
      </c>
      <c r="G144" s="172">
        <v>4.75</v>
      </c>
      <c r="H144" s="154">
        <f t="shared" si="2"/>
        <v>142.5</v>
      </c>
      <c r="I144" s="146"/>
      <c r="J144" s="146"/>
      <c r="K144" s="71"/>
    </row>
    <row r="145" spans="1:11" x14ac:dyDescent="0.25">
      <c r="A145" s="160" t="str">
        <f>IF('Orçamento-base'!A145&gt;0,'Orçamento-base'!A145,"")</f>
        <v/>
      </c>
      <c r="B145" s="160">
        <f>'Orçamento-base'!B145</f>
        <v>134</v>
      </c>
      <c r="C145" s="160">
        <f>IF('Orçamento-base'!C145&gt;0,'Orçamento-base'!C145,"")</f>
        <v>134</v>
      </c>
      <c r="D145" s="154" t="str">
        <f>IF('Orçamento-base'!G145&gt;0,'Orçamento-base'!G145,"")</f>
        <v>Gliter</v>
      </c>
      <c r="E145" s="202">
        <f>IF('Orçamento-base'!H145&gt;0,'Orçamento-base'!H145,"")</f>
        <v>250</v>
      </c>
      <c r="F145" s="154" t="str">
        <f>IF('Orçamento-base'!I145&gt;0,'Orçamento-base'!I145,"")</f>
        <v>un</v>
      </c>
      <c r="G145" s="172"/>
      <c r="H145" s="154" t="str">
        <f t="shared" si="2"/>
        <v/>
      </c>
      <c r="I145" s="146"/>
      <c r="J145" s="146"/>
      <c r="K145" s="71"/>
    </row>
    <row r="146" spans="1:11" x14ac:dyDescent="0.25">
      <c r="A146" s="160" t="str">
        <f>IF('Orçamento-base'!A146&gt;0,'Orçamento-base'!A146,"")</f>
        <v/>
      </c>
      <c r="B146" s="160">
        <f>'Orçamento-base'!B146</f>
        <v>135</v>
      </c>
      <c r="C146" s="160">
        <f>IF('Orçamento-base'!C146&gt;0,'Orçamento-base'!C146,"")</f>
        <v>135</v>
      </c>
      <c r="D146" s="154" t="str">
        <f>IF('Orçamento-base'!G146&gt;0,'Orçamento-base'!G146,"")</f>
        <v>Grampeador alicate médio 26/06</v>
      </c>
      <c r="E146" s="202">
        <f>IF('Orçamento-base'!H146&gt;0,'Orçamento-base'!H146,"")</f>
        <v>20</v>
      </c>
      <c r="F146" s="154" t="str">
        <f>IF('Orçamento-base'!I146&gt;0,'Orçamento-base'!I146,"")</f>
        <v>un</v>
      </c>
      <c r="G146" s="172">
        <v>35.549999999999997</v>
      </c>
      <c r="H146" s="154">
        <f t="shared" si="2"/>
        <v>711</v>
      </c>
      <c r="I146" s="146"/>
      <c r="J146" s="146"/>
      <c r="K146" s="71"/>
    </row>
    <row r="147" spans="1:11" x14ac:dyDescent="0.25">
      <c r="A147" s="160" t="str">
        <f>IF('Orçamento-base'!A147&gt;0,'Orçamento-base'!A147,"")</f>
        <v/>
      </c>
      <c r="B147" s="160">
        <f>'Orçamento-base'!B147</f>
        <v>136</v>
      </c>
      <c r="C147" s="160">
        <f>IF('Orçamento-base'!C147&gt;0,'Orçamento-base'!C147,"")</f>
        <v>136</v>
      </c>
      <c r="D147" s="154" t="str">
        <f>IF('Orçamento-base'!G147&gt;0,'Orçamento-base'!G147,"")</f>
        <v>Grampeador de mesa longo</v>
      </c>
      <c r="E147" s="202">
        <f>IF('Orçamento-base'!H147&gt;0,'Orçamento-base'!H147,"")</f>
        <v>104</v>
      </c>
      <c r="F147" s="154" t="str">
        <f>IF('Orçamento-base'!I147&gt;0,'Orçamento-base'!I147,"")</f>
        <v>un</v>
      </c>
      <c r="G147" s="172">
        <v>18.100000000000001</v>
      </c>
      <c r="H147" s="154">
        <f t="shared" si="2"/>
        <v>1882.4</v>
      </c>
      <c r="I147" s="146"/>
      <c r="J147" s="146"/>
      <c r="K147" s="71"/>
    </row>
    <row r="148" spans="1:11" x14ac:dyDescent="0.25">
      <c r="A148" s="160" t="str">
        <f>IF('Orçamento-base'!A148&gt;0,'Orçamento-base'!A148,"")</f>
        <v/>
      </c>
      <c r="B148" s="160">
        <f>'Orçamento-base'!B148</f>
        <v>137</v>
      </c>
      <c r="C148" s="160">
        <f>IF('Orçamento-base'!C148&gt;0,'Orçamento-base'!C148,"")</f>
        <v>137</v>
      </c>
      <c r="D148" s="154" t="str">
        <f>IF('Orçamento-base'!G148&gt;0,'Orçamento-base'!G148,"")</f>
        <v>Grampeador de mesa gandre</v>
      </c>
      <c r="E148" s="202">
        <f>IF('Orçamento-base'!H148&gt;0,'Orçamento-base'!H148,"")</f>
        <v>3</v>
      </c>
      <c r="F148" s="154" t="str">
        <f>IF('Orçamento-base'!I148&gt;0,'Orçamento-base'!I148,"")</f>
        <v>un</v>
      </c>
      <c r="G148" s="172">
        <v>87.25</v>
      </c>
      <c r="H148" s="154">
        <f t="shared" si="2"/>
        <v>261.75</v>
      </c>
      <c r="I148" s="146"/>
      <c r="J148" s="146"/>
      <c r="K148" s="71"/>
    </row>
    <row r="149" spans="1:11" x14ac:dyDescent="0.25">
      <c r="A149" s="160" t="str">
        <f>IF('Orçamento-base'!A149&gt;0,'Orçamento-base'!A149,"")</f>
        <v/>
      </c>
      <c r="B149" s="160">
        <f>'Orçamento-base'!B149</f>
        <v>138</v>
      </c>
      <c r="C149" s="160">
        <f>IF('Orçamento-base'!C149&gt;0,'Orçamento-base'!C149,"")</f>
        <v>138</v>
      </c>
      <c r="D149" s="154" t="str">
        <f>IF('Orçamento-base'!G149&gt;0,'Orçamento-base'!G149,"")</f>
        <v>Grampos para grampeador 106/10</v>
      </c>
      <c r="E149" s="202">
        <f>IF('Orçamento-base'!H149&gt;0,'Orçamento-base'!H149,"")</f>
        <v>20</v>
      </c>
      <c r="F149" s="154" t="str">
        <f>IF('Orçamento-base'!I149&gt;0,'Orçamento-base'!I149,"")</f>
        <v>un</v>
      </c>
      <c r="G149" s="172">
        <v>21.25</v>
      </c>
      <c r="H149" s="154">
        <f t="shared" si="2"/>
        <v>425</v>
      </c>
      <c r="I149" s="146"/>
      <c r="J149" s="146"/>
      <c r="K149" s="71"/>
    </row>
    <row r="150" spans="1:11" x14ac:dyDescent="0.25">
      <c r="A150" s="160" t="str">
        <f>IF('Orçamento-base'!A150&gt;0,'Orçamento-base'!A150,"")</f>
        <v/>
      </c>
      <c r="B150" s="160">
        <f>'Orçamento-base'!B150</f>
        <v>139</v>
      </c>
      <c r="C150" s="160">
        <f>IF('Orçamento-base'!C150&gt;0,'Orçamento-base'!C150,"")</f>
        <v>139</v>
      </c>
      <c r="D150" s="154" t="str">
        <f>IF('Orçamento-base'!G150&gt;0,'Orçamento-base'!G150,"")</f>
        <v>Grampos para grampeador 26/06</v>
      </c>
      <c r="E150" s="202">
        <f>IF('Orçamento-base'!H150&gt;0,'Orçamento-base'!H150,"")</f>
        <v>160</v>
      </c>
      <c r="F150" s="154" t="str">
        <f>IF('Orçamento-base'!I150&gt;0,'Orçamento-base'!I150,"")</f>
        <v>cx</v>
      </c>
      <c r="G150" s="172">
        <v>7.2</v>
      </c>
      <c r="H150" s="154">
        <f t="shared" si="2"/>
        <v>1152</v>
      </c>
      <c r="I150" s="146"/>
      <c r="J150" s="146"/>
      <c r="K150" s="71"/>
    </row>
    <row r="151" spans="1:11" x14ac:dyDescent="0.25">
      <c r="A151" s="160" t="str">
        <f>IF('Orçamento-base'!A151&gt;0,'Orçamento-base'!A151,"")</f>
        <v/>
      </c>
      <c r="B151" s="160">
        <f>'Orçamento-base'!B151</f>
        <v>140</v>
      </c>
      <c r="C151" s="160">
        <f>IF('Orçamento-base'!C151&gt;0,'Orçamento-base'!C151,"")</f>
        <v>140</v>
      </c>
      <c r="D151" s="154" t="str">
        <f>IF('Orçamento-base'!G151&gt;0,'Orçamento-base'!G151,"")</f>
        <v>Grampos Trilho Plástico</v>
      </c>
      <c r="E151" s="202">
        <f>IF('Orçamento-base'!H151&gt;0,'Orçamento-base'!H151,"")</f>
        <v>15</v>
      </c>
      <c r="F151" s="154" t="str">
        <f>IF('Orçamento-base'!I151&gt;0,'Orçamento-base'!I151,"")</f>
        <v>cx</v>
      </c>
      <c r="G151" s="172">
        <v>16</v>
      </c>
      <c r="H151" s="154">
        <f t="shared" si="2"/>
        <v>240</v>
      </c>
      <c r="I151" s="146"/>
      <c r="J151" s="146"/>
      <c r="K151" s="71"/>
    </row>
    <row r="152" spans="1:11" x14ac:dyDescent="0.25">
      <c r="A152" s="160" t="str">
        <f>IF('Orçamento-base'!A152&gt;0,'Orçamento-base'!A152,"")</f>
        <v/>
      </c>
      <c r="B152" s="160">
        <f>'Orçamento-base'!B152</f>
        <v>141</v>
      </c>
      <c r="C152" s="160">
        <f>IF('Orçamento-base'!C152&gt;0,'Orçamento-base'!C152,"")</f>
        <v>141</v>
      </c>
      <c r="D152" s="154" t="str">
        <f>IF('Orçamento-base'!G152&gt;0,'Orçamento-base'!G152,"")</f>
        <v>Grampos 106/10</v>
      </c>
      <c r="E152" s="202">
        <f>IF('Orçamento-base'!H152&gt;0,'Orçamento-base'!H152,"")</f>
        <v>5</v>
      </c>
      <c r="F152" s="154" t="str">
        <f>IF('Orçamento-base'!I152&gt;0,'Orçamento-base'!I152,"")</f>
        <v>cx</v>
      </c>
      <c r="G152" s="172">
        <v>18.100000000000001</v>
      </c>
      <c r="H152" s="154">
        <f t="shared" si="2"/>
        <v>90.5</v>
      </c>
      <c r="I152" s="146"/>
      <c r="J152" s="146"/>
      <c r="K152" s="71"/>
    </row>
    <row r="153" spans="1:11" x14ac:dyDescent="0.25">
      <c r="A153" s="160" t="str">
        <f>IF('Orçamento-base'!A153&gt;0,'Orçamento-base'!A153,"")</f>
        <v/>
      </c>
      <c r="B153" s="160">
        <f>'Orçamento-base'!B153</f>
        <v>142</v>
      </c>
      <c r="C153" s="160">
        <f>IF('Orçamento-base'!C153&gt;0,'Orçamento-base'!C153,"")</f>
        <v>142</v>
      </c>
      <c r="D153" s="154" t="str">
        <f>IF('Orçamento-base'!G153&gt;0,'Orçamento-base'!G153,"")</f>
        <v>Grampos 16/08</v>
      </c>
      <c r="E153" s="202">
        <f>IF('Orçamento-base'!H153&gt;0,'Orçamento-base'!H153,"")</f>
        <v>15</v>
      </c>
      <c r="F153" s="154" t="str">
        <f>IF('Orçamento-base'!I153&gt;0,'Orçamento-base'!I153,"")</f>
        <v>cx</v>
      </c>
      <c r="G153" s="172">
        <v>9.85</v>
      </c>
      <c r="H153" s="154">
        <f t="shared" si="2"/>
        <v>147.75</v>
      </c>
      <c r="I153" s="146"/>
      <c r="J153" s="146"/>
      <c r="K153" s="71"/>
    </row>
    <row r="154" spans="1:11" x14ac:dyDescent="0.25">
      <c r="A154" s="160" t="str">
        <f>IF('Orçamento-base'!A154&gt;0,'Orçamento-base'!A154,"")</f>
        <v/>
      </c>
      <c r="B154" s="160">
        <f>'Orçamento-base'!B154</f>
        <v>143</v>
      </c>
      <c r="C154" s="160">
        <f>IF('Orçamento-base'!C154&gt;0,'Orçamento-base'!C154,"")</f>
        <v>143</v>
      </c>
      <c r="D154" s="154" t="str">
        <f>IF('Orçamento-base'!G154&gt;0,'Orçamento-base'!G154,"")</f>
        <v>Grampo trilho plástico preto</v>
      </c>
      <c r="E154" s="202">
        <f>IF('Orçamento-base'!H154&gt;0,'Orçamento-base'!H154,"")</f>
        <v>12</v>
      </c>
      <c r="F154" s="154" t="str">
        <f>IF('Orçamento-base'!I154&gt;0,'Orçamento-base'!I154,"")</f>
        <v>pac</v>
      </c>
      <c r="G154" s="172">
        <v>19.5</v>
      </c>
      <c r="H154" s="154">
        <f t="shared" si="2"/>
        <v>234</v>
      </c>
      <c r="I154" s="146"/>
      <c r="J154" s="146"/>
      <c r="K154" s="71"/>
    </row>
    <row r="155" spans="1:11" x14ac:dyDescent="0.25">
      <c r="A155" s="160" t="str">
        <f>IF('Orçamento-base'!A155&gt;0,'Orçamento-base'!A155,"")</f>
        <v/>
      </c>
      <c r="B155" s="160">
        <f>'Orçamento-base'!B155</f>
        <v>144</v>
      </c>
      <c r="C155" s="160">
        <f>IF('Orçamento-base'!C155&gt;0,'Orçamento-base'!C155,"")</f>
        <v>144</v>
      </c>
      <c r="D155" s="154" t="str">
        <f>IF('Orçamento-base'!G155&gt;0,'Orçamento-base'!G155,"")</f>
        <v>Grampo para pastas tipo trilho</v>
      </c>
      <c r="E155" s="202">
        <f>IF('Orçamento-base'!H155&gt;0,'Orçamento-base'!H155,"")</f>
        <v>7</v>
      </c>
      <c r="F155" s="154" t="str">
        <f>IF('Orçamento-base'!I155&gt;0,'Orçamento-base'!I155,"")</f>
        <v>cx</v>
      </c>
      <c r="G155" s="172">
        <v>11.9</v>
      </c>
      <c r="H155" s="154">
        <f t="shared" si="2"/>
        <v>83.3</v>
      </c>
      <c r="I155" s="146"/>
      <c r="J155" s="146"/>
      <c r="K155" s="71"/>
    </row>
    <row r="156" spans="1:11" x14ac:dyDescent="0.25">
      <c r="A156" s="160" t="str">
        <f>IF('Orçamento-base'!A156&gt;0,'Orçamento-base'!A156,"")</f>
        <v/>
      </c>
      <c r="B156" s="160">
        <f>'Orçamento-base'!B156</f>
        <v>145</v>
      </c>
      <c r="C156" s="160">
        <f>IF('Orçamento-base'!C156&gt;0,'Orçamento-base'!C156,"")</f>
        <v>145</v>
      </c>
      <c r="D156" s="154" t="str">
        <f>IF('Orçamento-base'!G156&gt;0,'Orçamento-base'!G156,"")</f>
        <v>Grampeador/pinador manual 4 á 15 mm</v>
      </c>
      <c r="E156" s="202">
        <f>IF('Orçamento-base'!H156&gt;0,'Orçamento-base'!H156,"")</f>
        <v>3</v>
      </c>
      <c r="F156" s="154" t="str">
        <f>IF('Orçamento-base'!I156&gt;0,'Orçamento-base'!I156,"")</f>
        <v>un</v>
      </c>
      <c r="G156" s="172"/>
      <c r="H156" s="154" t="str">
        <f t="shared" si="2"/>
        <v/>
      </c>
      <c r="I156" s="146"/>
      <c r="J156" s="146"/>
      <c r="K156" s="71"/>
    </row>
    <row r="157" spans="1:11" x14ac:dyDescent="0.25">
      <c r="A157" s="160" t="str">
        <f>IF('Orçamento-base'!A157&gt;0,'Orçamento-base'!A157,"")</f>
        <v/>
      </c>
      <c r="B157" s="160">
        <f>'Orçamento-base'!B157</f>
        <v>146</v>
      </c>
      <c r="C157" s="160">
        <f>IF('Orçamento-base'!C157&gt;0,'Orçamento-base'!C157,"")</f>
        <v>146</v>
      </c>
      <c r="D157" s="154" t="str">
        <f>IF('Orçamento-base'!G157&gt;0,'Orçamento-base'!G157,"")</f>
        <v>Giz de cera tons da pele</v>
      </c>
      <c r="E157" s="202">
        <f>IF('Orçamento-base'!H157&gt;0,'Orçamento-base'!H157,"")</f>
        <v>20</v>
      </c>
      <c r="F157" s="154" t="str">
        <f>IF('Orçamento-base'!I157&gt;0,'Orçamento-base'!I157,"")</f>
        <v>pac</v>
      </c>
      <c r="G157" s="172"/>
      <c r="H157" s="154" t="str">
        <f t="shared" si="2"/>
        <v/>
      </c>
      <c r="I157" s="146"/>
      <c r="J157" s="146"/>
      <c r="K157" s="71"/>
    </row>
    <row r="158" spans="1:11" x14ac:dyDescent="0.25">
      <c r="A158" s="160" t="str">
        <f>IF('Orçamento-base'!A158&gt;0,'Orçamento-base'!A158,"")</f>
        <v/>
      </c>
      <c r="B158" s="160">
        <f>'Orçamento-base'!B158</f>
        <v>147</v>
      </c>
      <c r="C158" s="160">
        <f>IF('Orçamento-base'!C158&gt;0,'Orçamento-base'!C158,"")</f>
        <v>147</v>
      </c>
      <c r="D158" s="154" t="str">
        <f>IF('Orçamento-base'!G158&gt;0,'Orçamento-base'!G158,"")</f>
        <v>imã diametro</v>
      </c>
      <c r="E158" s="202">
        <f>IF('Orçamento-base'!H158&gt;0,'Orçamento-base'!H158,"")</f>
        <v>90</v>
      </c>
      <c r="F158" s="154" t="str">
        <f>IF('Orçamento-base'!I158&gt;0,'Orçamento-base'!I158,"")</f>
        <v>pac</v>
      </c>
      <c r="G158" s="172"/>
      <c r="H158" s="154" t="str">
        <f t="shared" si="2"/>
        <v/>
      </c>
      <c r="I158" s="146"/>
      <c r="J158" s="146"/>
      <c r="K158" s="71"/>
    </row>
    <row r="159" spans="1:11" x14ac:dyDescent="0.25">
      <c r="A159" s="160" t="str">
        <f>IF('Orçamento-base'!A159&gt;0,'Orçamento-base'!A159,"")</f>
        <v/>
      </c>
      <c r="B159" s="160">
        <f>'Orçamento-base'!B159</f>
        <v>148</v>
      </c>
      <c r="C159" s="160">
        <f>IF('Orçamento-base'!C159&gt;0,'Orçamento-base'!C159,"")</f>
        <v>148</v>
      </c>
      <c r="D159" s="154" t="str">
        <f>IF('Orçamento-base'!G159&gt;0,'Orçamento-base'!G159,"")</f>
        <v>Juta CRU</v>
      </c>
      <c r="E159" s="202">
        <f>IF('Orçamento-base'!H159&gt;0,'Orçamento-base'!H159,"")</f>
        <v>60</v>
      </c>
      <c r="F159" s="154" t="str">
        <f>IF('Orçamento-base'!I159&gt;0,'Orçamento-base'!I159,"")</f>
        <v>m</v>
      </c>
      <c r="G159" s="172"/>
      <c r="H159" s="154" t="str">
        <f t="shared" si="2"/>
        <v/>
      </c>
      <c r="I159" s="146"/>
      <c r="J159" s="146"/>
      <c r="K159" s="71"/>
    </row>
    <row r="160" spans="1:11" x14ac:dyDescent="0.25">
      <c r="A160" s="160" t="str">
        <f>IF('Orçamento-base'!A160&gt;0,'Orçamento-base'!A160,"")</f>
        <v/>
      </c>
      <c r="B160" s="160">
        <f>'Orçamento-base'!B160</f>
        <v>149</v>
      </c>
      <c r="C160" s="160">
        <f>IF('Orçamento-base'!C160&gt;0,'Orçamento-base'!C160,"")</f>
        <v>149</v>
      </c>
      <c r="D160" s="154" t="str">
        <f>IF('Orçamento-base'!G160&gt;0,'Orçamento-base'!G160,"")</f>
        <v>Juta CRU Brilhosa</v>
      </c>
      <c r="E160" s="202">
        <f>IF('Orçamento-base'!H160&gt;0,'Orçamento-base'!H160,"")</f>
        <v>40</v>
      </c>
      <c r="F160" s="154" t="str">
        <f>IF('Orçamento-base'!I160&gt;0,'Orçamento-base'!I160,"")</f>
        <v>m</v>
      </c>
      <c r="G160" s="172"/>
      <c r="H160" s="154" t="str">
        <f t="shared" si="2"/>
        <v/>
      </c>
      <c r="I160" s="146"/>
      <c r="J160" s="146"/>
      <c r="K160" s="71"/>
    </row>
    <row r="161" spans="1:11" x14ac:dyDescent="0.25">
      <c r="A161" s="160" t="str">
        <f>IF('Orçamento-base'!A161&gt;0,'Orçamento-base'!A161,"")</f>
        <v/>
      </c>
      <c r="B161" s="160">
        <f>'Orçamento-base'!B161</f>
        <v>150</v>
      </c>
      <c r="C161" s="160">
        <f>IF('Orçamento-base'!C161&gt;0,'Orçamento-base'!C161,"")</f>
        <v>150</v>
      </c>
      <c r="D161" s="154" t="str">
        <f>IF('Orçamento-base'!G161&gt;0,'Orçamento-base'!G161,"")</f>
        <v>Juta Colorida</v>
      </c>
      <c r="E161" s="202">
        <f>IF('Orçamento-base'!H161&gt;0,'Orçamento-base'!H161,"")</f>
        <v>66</v>
      </c>
      <c r="F161" s="154" t="str">
        <f>IF('Orçamento-base'!I161&gt;0,'Orçamento-base'!I161,"")</f>
        <v>m</v>
      </c>
      <c r="G161" s="172"/>
      <c r="H161" s="154" t="str">
        <f t="shared" si="2"/>
        <v/>
      </c>
      <c r="I161" s="146"/>
      <c r="J161" s="146"/>
      <c r="K161" s="71"/>
    </row>
    <row r="162" spans="1:11" x14ac:dyDescent="0.25">
      <c r="A162" s="160" t="str">
        <f>IF('Orçamento-base'!A162&gt;0,'Orçamento-base'!A162,"")</f>
        <v/>
      </c>
      <c r="B162" s="160">
        <f>'Orçamento-base'!B162</f>
        <v>151</v>
      </c>
      <c r="C162" s="160">
        <f>IF('Orçamento-base'!C162&gt;0,'Orçamento-base'!C162,"")</f>
        <v>151</v>
      </c>
      <c r="D162" s="154" t="str">
        <f>IF('Orçamento-base'!G162&gt;0,'Orçamento-base'!G162,"")</f>
        <v>Laço Fácil</v>
      </c>
      <c r="E162" s="202">
        <f>IF('Orçamento-base'!H162&gt;0,'Orçamento-base'!H162,"")</f>
        <v>6</v>
      </c>
      <c r="F162" s="154" t="str">
        <f>IF('Orçamento-base'!I162&gt;0,'Orçamento-base'!I162,"")</f>
        <v>pac</v>
      </c>
      <c r="G162" s="172">
        <v>31.49</v>
      </c>
      <c r="H162" s="154">
        <f t="shared" si="2"/>
        <v>188.94</v>
      </c>
      <c r="I162" s="146"/>
      <c r="J162" s="146"/>
      <c r="K162" s="71"/>
    </row>
    <row r="163" spans="1:11" x14ac:dyDescent="0.25">
      <c r="A163" s="160" t="str">
        <f>IF('Orçamento-base'!A163&gt;0,'Orçamento-base'!A163,"")</f>
        <v/>
      </c>
      <c r="B163" s="160">
        <f>'Orçamento-base'!B163</f>
        <v>152</v>
      </c>
      <c r="C163" s="160">
        <f>IF('Orçamento-base'!C163&gt;0,'Orçamento-base'!C163,"")</f>
        <v>152</v>
      </c>
      <c r="D163" s="154" t="str">
        <f>IF('Orçamento-base'!G163&gt;0,'Orçamento-base'!G163,"")</f>
        <v xml:space="preserve">Laço fácil tipo gravata </v>
      </c>
      <c r="E163" s="202">
        <f>IF('Orçamento-base'!H163&gt;0,'Orçamento-base'!H163,"")</f>
        <v>6</v>
      </c>
      <c r="F163" s="154" t="str">
        <f>IF('Orçamento-base'!I163&gt;0,'Orçamento-base'!I163,"")</f>
        <v>pac</v>
      </c>
      <c r="G163" s="172"/>
      <c r="H163" s="154" t="str">
        <f t="shared" si="2"/>
        <v/>
      </c>
      <c r="I163" s="146"/>
      <c r="J163" s="146"/>
      <c r="K163" s="71"/>
    </row>
    <row r="164" spans="1:11" x14ac:dyDescent="0.25">
      <c r="A164" s="160" t="str">
        <f>IF('Orçamento-base'!A164&gt;0,'Orçamento-base'!A164,"")</f>
        <v/>
      </c>
      <c r="B164" s="160">
        <f>'Orçamento-base'!B164</f>
        <v>153</v>
      </c>
      <c r="C164" s="160">
        <f>IF('Orçamento-base'!C164&gt;0,'Orçamento-base'!C164,"")</f>
        <v>153</v>
      </c>
      <c r="D164" s="154" t="str">
        <f>IF('Orçamento-base'!G164&gt;0,'Orçamento-base'!G164,"")</f>
        <v>Lápis Borracha</v>
      </c>
      <c r="E164" s="202">
        <f>IF('Orçamento-base'!H164&gt;0,'Orçamento-base'!H164,"")</f>
        <v>80</v>
      </c>
      <c r="F164" s="154" t="str">
        <f>IF('Orçamento-base'!I164&gt;0,'Orçamento-base'!I164,"")</f>
        <v>cx</v>
      </c>
      <c r="G164" s="172">
        <v>36.950000000000003</v>
      </c>
      <c r="H164" s="154">
        <f t="shared" si="2"/>
        <v>2956</v>
      </c>
      <c r="I164" s="146"/>
      <c r="J164" s="146"/>
      <c r="K164" s="71"/>
    </row>
    <row r="165" spans="1:11" x14ac:dyDescent="0.25">
      <c r="A165" s="160" t="str">
        <f>IF('Orçamento-base'!A165&gt;0,'Orçamento-base'!A165,"")</f>
        <v/>
      </c>
      <c r="B165" s="160">
        <f>'Orçamento-base'!B165</f>
        <v>154</v>
      </c>
      <c r="C165" s="160">
        <f>IF('Orçamento-base'!C165&gt;0,'Orçamento-base'!C165,"")</f>
        <v>154</v>
      </c>
      <c r="D165" s="154" t="str">
        <f>IF('Orçamento-base'!G165&gt;0,'Orçamento-base'!G165,"")</f>
        <v>lápis de cor Aquarela</v>
      </c>
      <c r="E165" s="202">
        <f>IF('Orçamento-base'!H165&gt;0,'Orçamento-base'!H165,"")</f>
        <v>30</v>
      </c>
      <c r="F165" s="154" t="str">
        <f>IF('Orçamento-base'!I165&gt;0,'Orçamento-base'!I165,"")</f>
        <v>cx</v>
      </c>
      <c r="G165" s="172">
        <v>19.5</v>
      </c>
      <c r="H165" s="154">
        <f t="shared" si="2"/>
        <v>585</v>
      </c>
      <c r="I165" s="146"/>
      <c r="J165" s="146"/>
      <c r="K165" s="71"/>
    </row>
    <row r="166" spans="1:11" x14ac:dyDescent="0.25">
      <c r="A166" s="160" t="str">
        <f>IF('Orçamento-base'!A166&gt;0,'Orçamento-base'!A166,"")</f>
        <v/>
      </c>
      <c r="B166" s="160">
        <f>'Orçamento-base'!B166</f>
        <v>155</v>
      </c>
      <c r="C166" s="160">
        <f>IF('Orçamento-base'!C166&gt;0,'Orçamento-base'!C166,"")</f>
        <v>155</v>
      </c>
      <c r="D166" s="154" t="str">
        <f>IF('Orçamento-base'!G166&gt;0,'Orçamento-base'!G166,"")</f>
        <v>Lapis de cor 48 cores</v>
      </c>
      <c r="E166" s="202">
        <f>IF('Orçamento-base'!H166&gt;0,'Orçamento-base'!H166,"")</f>
        <v>30</v>
      </c>
      <c r="F166" s="154" t="str">
        <f>IF('Orçamento-base'!I166&gt;0,'Orçamento-base'!I166,"")</f>
        <v>cx</v>
      </c>
      <c r="G166" s="172"/>
      <c r="H166" s="154" t="str">
        <f t="shared" si="2"/>
        <v/>
      </c>
      <c r="I166" s="146"/>
      <c r="J166" s="146"/>
      <c r="K166" s="71"/>
    </row>
    <row r="167" spans="1:11" x14ac:dyDescent="0.25">
      <c r="A167" s="160" t="str">
        <f>IF('Orçamento-base'!A167&gt;0,'Orçamento-base'!A167,"")</f>
        <v/>
      </c>
      <c r="B167" s="160">
        <f>'Orçamento-base'!B167</f>
        <v>156</v>
      </c>
      <c r="C167" s="160">
        <f>IF('Orçamento-base'!C167&gt;0,'Orçamento-base'!C167,"")</f>
        <v>156</v>
      </c>
      <c r="D167" s="154" t="str">
        <f>IF('Orçamento-base'!G167&gt;0,'Orçamento-base'!G167,"")</f>
        <v>lápis de cor 12 cores</v>
      </c>
      <c r="E167" s="202">
        <f>IF('Orçamento-base'!H167&gt;0,'Orçamento-base'!H167,"")</f>
        <v>12</v>
      </c>
      <c r="F167" s="154" t="str">
        <f>IF('Orçamento-base'!I167&gt;0,'Orçamento-base'!I167,"")</f>
        <v>cx</v>
      </c>
      <c r="G167" s="172"/>
      <c r="H167" s="154" t="str">
        <f t="shared" si="2"/>
        <v/>
      </c>
      <c r="I167" s="146"/>
      <c r="J167" s="146"/>
      <c r="K167" s="71"/>
    </row>
    <row r="168" spans="1:11" x14ac:dyDescent="0.25">
      <c r="A168" s="160" t="str">
        <f>IF('Orçamento-base'!A168&gt;0,'Orçamento-base'!A168,"")</f>
        <v/>
      </c>
      <c r="B168" s="160">
        <f>'Orçamento-base'!B168</f>
        <v>157</v>
      </c>
      <c r="C168" s="160">
        <f>IF('Orçamento-base'!C168&gt;0,'Orçamento-base'!C168,"")</f>
        <v>157</v>
      </c>
      <c r="D168" s="154" t="str">
        <f>IF('Orçamento-base'!G168&gt;0,'Orçamento-base'!G168,"")</f>
        <v>lapiseira grafite 0,7 mm</v>
      </c>
      <c r="E168" s="202">
        <f>IF('Orçamento-base'!H168&gt;0,'Orçamento-base'!H168,"")</f>
        <v>120</v>
      </c>
      <c r="F168" s="154" t="str">
        <f>IF('Orçamento-base'!I168&gt;0,'Orçamento-base'!I168,"")</f>
        <v>kit</v>
      </c>
      <c r="G168" s="172"/>
      <c r="H168" s="154" t="str">
        <f t="shared" si="2"/>
        <v/>
      </c>
      <c r="I168" s="146"/>
      <c r="J168" s="146"/>
      <c r="K168" s="71"/>
    </row>
    <row r="169" spans="1:11" x14ac:dyDescent="0.25">
      <c r="A169" s="160" t="str">
        <f>IF('Orçamento-base'!A169&gt;0,'Orçamento-base'!A169,"")</f>
        <v/>
      </c>
      <c r="B169" s="160">
        <f>'Orçamento-base'!B169</f>
        <v>158</v>
      </c>
      <c r="C169" s="160">
        <f>IF('Orçamento-base'!C169&gt;0,'Orçamento-base'!C169,"")</f>
        <v>158</v>
      </c>
      <c r="D169" s="154" t="str">
        <f>IF('Orçamento-base'!G169&gt;0,'Orçamento-base'!G169,"")</f>
        <v>Lapis Mina</v>
      </c>
      <c r="E169" s="202">
        <f>IF('Orçamento-base'!H169&gt;0,'Orçamento-base'!H169,"")</f>
        <v>5</v>
      </c>
      <c r="F169" s="154" t="str">
        <f>IF('Orçamento-base'!I169&gt;0,'Orçamento-base'!I169,"")</f>
        <v>cx</v>
      </c>
      <c r="G169" s="172"/>
      <c r="H169" s="154" t="str">
        <f t="shared" si="2"/>
        <v/>
      </c>
      <c r="I169" s="146"/>
      <c r="J169" s="146"/>
      <c r="K169" s="71"/>
    </row>
    <row r="170" spans="1:11" x14ac:dyDescent="0.25">
      <c r="A170" s="160" t="str">
        <f>IF('Orçamento-base'!A170&gt;0,'Orçamento-base'!A170,"")</f>
        <v/>
      </c>
      <c r="B170" s="160">
        <f>'Orçamento-base'!B170</f>
        <v>159</v>
      </c>
      <c r="C170" s="160">
        <f>IF('Orçamento-base'!C170&gt;0,'Orçamento-base'!C170,"")</f>
        <v>159</v>
      </c>
      <c r="D170" s="154" t="str">
        <f>IF('Orçamento-base'!G170&gt;0,'Orçamento-base'!G170,"")</f>
        <v>Lápis pinta cara</v>
      </c>
      <c r="E170" s="202">
        <f>IF('Orçamento-base'!H170&gt;0,'Orçamento-base'!H170,"")</f>
        <v>12</v>
      </c>
      <c r="F170" s="154" t="str">
        <f>IF('Orçamento-base'!I170&gt;0,'Orçamento-base'!I170,"")</f>
        <v>es</v>
      </c>
      <c r="G170" s="172"/>
      <c r="H170" s="154" t="str">
        <f t="shared" si="2"/>
        <v/>
      </c>
      <c r="I170" s="146"/>
      <c r="J170" s="146"/>
      <c r="K170" s="71"/>
    </row>
    <row r="171" spans="1:11" x14ac:dyDescent="0.25">
      <c r="A171" s="160" t="str">
        <f>IF('Orçamento-base'!A171&gt;0,'Orçamento-base'!A171,"")</f>
        <v/>
      </c>
      <c r="B171" s="160">
        <f>'Orçamento-base'!B171</f>
        <v>160</v>
      </c>
      <c r="C171" s="160">
        <f>IF('Orçamento-base'!C171&gt;0,'Orçamento-base'!C171,"")</f>
        <v>160</v>
      </c>
      <c r="D171" s="154" t="str">
        <f>IF('Orçamento-base'!G171&gt;0,'Orçamento-base'!G171,"")</f>
        <v>Lantejoulas em pac. 6 mm</v>
      </c>
      <c r="E171" s="202">
        <f>IF('Orçamento-base'!H171&gt;0,'Orçamento-base'!H171,"")</f>
        <v>96</v>
      </c>
      <c r="F171" s="154" t="str">
        <f>IF('Orçamento-base'!I171&gt;0,'Orçamento-base'!I171,"")</f>
        <v>pac</v>
      </c>
      <c r="G171" s="172"/>
      <c r="H171" s="154" t="str">
        <f t="shared" si="2"/>
        <v/>
      </c>
      <c r="I171" s="146"/>
      <c r="J171" s="146"/>
      <c r="K171" s="71"/>
    </row>
    <row r="172" spans="1:11" x14ac:dyDescent="0.25">
      <c r="A172" s="160" t="str">
        <f>IF('Orçamento-base'!A172&gt;0,'Orçamento-base'!A172,"")</f>
        <v/>
      </c>
      <c r="B172" s="160">
        <f>'Orçamento-base'!B172</f>
        <v>161</v>
      </c>
      <c r="C172" s="160">
        <f>IF('Orçamento-base'!C172&gt;0,'Orçamento-base'!C172,"")</f>
        <v>161</v>
      </c>
      <c r="D172" s="154" t="str">
        <f>IF('Orçamento-base'!G172&gt;0,'Orçamento-base'!G172,"")</f>
        <v>Lixad àgua grão a 180</v>
      </c>
      <c r="E172" s="202">
        <f>IF('Orçamento-base'!H172&gt;0,'Orçamento-base'!H172,"")</f>
        <v>300</v>
      </c>
      <c r="F172" s="154" t="str">
        <f>IF('Orçamento-base'!I172&gt;0,'Orçamento-base'!I172,"")</f>
        <v>un</v>
      </c>
      <c r="G172" s="172"/>
      <c r="H172" s="154" t="str">
        <f t="shared" si="2"/>
        <v/>
      </c>
      <c r="I172" s="146"/>
      <c r="J172" s="146"/>
      <c r="K172" s="71"/>
    </row>
    <row r="173" spans="1:11" x14ac:dyDescent="0.25">
      <c r="A173" s="160" t="str">
        <f>IF('Orçamento-base'!A173&gt;0,'Orçamento-base'!A173,"")</f>
        <v/>
      </c>
      <c r="B173" s="160">
        <f>'Orçamento-base'!B173</f>
        <v>162</v>
      </c>
      <c r="C173" s="160">
        <f>IF('Orçamento-base'!C173&gt;0,'Orçamento-base'!C173,"")</f>
        <v>162</v>
      </c>
      <c r="D173" s="154" t="str">
        <f>IF('Orçamento-base'!G173&gt;0,'Orçamento-base'!G173,"")</f>
        <v>Linha Para pesca</v>
      </c>
      <c r="E173" s="202">
        <f>IF('Orçamento-base'!H173&gt;0,'Orçamento-base'!H173,"")</f>
        <v>30</v>
      </c>
      <c r="F173" s="154" t="str">
        <f>IF('Orçamento-base'!I173&gt;0,'Orçamento-base'!I173,"")</f>
        <v>rl</v>
      </c>
      <c r="G173" s="172"/>
      <c r="H173" s="154" t="str">
        <f t="shared" si="2"/>
        <v/>
      </c>
      <c r="I173" s="146"/>
      <c r="J173" s="146"/>
      <c r="K173" s="71"/>
    </row>
    <row r="174" spans="1:11" x14ac:dyDescent="0.25">
      <c r="A174" s="160" t="str">
        <f>IF('Orçamento-base'!A174&gt;0,'Orçamento-base'!A174,"")</f>
        <v/>
      </c>
      <c r="B174" s="160">
        <f>'Orçamento-base'!B174</f>
        <v>163</v>
      </c>
      <c r="C174" s="160">
        <f>IF('Orçamento-base'!C174&gt;0,'Orçamento-base'!C174,"")</f>
        <v>163</v>
      </c>
      <c r="D174" s="154" t="str">
        <f>IF('Orçamento-base'!G174&gt;0,'Orçamento-base'!G174,"")</f>
        <v>massa de E.V.A para modelagem</v>
      </c>
      <c r="E174" s="202">
        <f>IF('Orçamento-base'!H174&gt;0,'Orçamento-base'!H174,"")</f>
        <v>310</v>
      </c>
      <c r="F174" s="154" t="str">
        <f>IF('Orçamento-base'!I174&gt;0,'Orçamento-base'!I174,"")</f>
        <v>un</v>
      </c>
      <c r="G174" s="172"/>
      <c r="H174" s="154" t="str">
        <f t="shared" si="2"/>
        <v/>
      </c>
      <c r="I174" s="146"/>
      <c r="J174" s="146"/>
      <c r="K174" s="71"/>
    </row>
    <row r="175" spans="1:11" x14ac:dyDescent="0.25">
      <c r="A175" s="160" t="str">
        <f>IF('Orçamento-base'!A175&gt;0,'Orçamento-base'!A175,"")</f>
        <v/>
      </c>
      <c r="B175" s="160">
        <f>'Orçamento-base'!B175</f>
        <v>164</v>
      </c>
      <c r="C175" s="160">
        <f>IF('Orçamento-base'!C175&gt;0,'Orçamento-base'!C175,"")</f>
        <v>164</v>
      </c>
      <c r="D175" s="154" t="str">
        <f>IF('Orçamento-base'!G175&gt;0,'Orçamento-base'!G175,"")</f>
        <v xml:space="preserve">Meia Pérola s/ autocolante </v>
      </c>
      <c r="E175" s="202">
        <f>IF('Orçamento-base'!H175&gt;0,'Orçamento-base'!H175,"")</f>
        <v>2</v>
      </c>
      <c r="F175" s="154" t="str">
        <f>IF('Orçamento-base'!I175&gt;0,'Orçamento-base'!I175,"")</f>
        <v>pac</v>
      </c>
      <c r="G175" s="172">
        <v>49.9</v>
      </c>
      <c r="H175" s="154">
        <f t="shared" si="2"/>
        <v>99.8</v>
      </c>
      <c r="I175" s="146"/>
      <c r="J175" s="146"/>
      <c r="K175" s="71"/>
    </row>
    <row r="176" spans="1:11" x14ac:dyDescent="0.25">
      <c r="A176" s="160" t="str">
        <f>IF('Orçamento-base'!A176&gt;0,'Orçamento-base'!A176,"")</f>
        <v/>
      </c>
      <c r="B176" s="160">
        <f>'Orçamento-base'!B176</f>
        <v>165</v>
      </c>
      <c r="C176" s="160">
        <f>IF('Orçamento-base'!C176&gt;0,'Orçamento-base'!C176,"")</f>
        <v>165</v>
      </c>
      <c r="D176" s="154" t="str">
        <f>IF('Orçamento-base'!G176&gt;0,'Orçamento-base'!G176,"")</f>
        <v xml:space="preserve">Massa de Modelar </v>
      </c>
      <c r="E176" s="202">
        <f>IF('Orçamento-base'!H176&gt;0,'Orçamento-base'!H176,"")</f>
        <v>130</v>
      </c>
      <c r="F176" s="154" t="str">
        <f>IF('Orçamento-base'!I176&gt;0,'Orçamento-base'!I176,"")</f>
        <v>cx</v>
      </c>
      <c r="G176" s="172"/>
      <c r="H176" s="154" t="str">
        <f t="shared" si="2"/>
        <v/>
      </c>
      <c r="I176" s="146"/>
      <c r="J176" s="146"/>
      <c r="K176" s="71"/>
    </row>
    <row r="177" spans="1:11" x14ac:dyDescent="0.25">
      <c r="A177" s="160" t="str">
        <f>IF('Orçamento-base'!A177&gt;0,'Orçamento-base'!A177,"")</f>
        <v/>
      </c>
      <c r="B177" s="160">
        <f>'Orçamento-base'!B177</f>
        <v>166</v>
      </c>
      <c r="C177" s="160">
        <f>IF('Orçamento-base'!C177&gt;0,'Orçamento-base'!C177,"")</f>
        <v>166</v>
      </c>
      <c r="D177" s="154" t="str">
        <f>IF('Orçamento-base'!G177&gt;0,'Orçamento-base'!G177,"")</f>
        <v>Olho para artesanato 5mm</v>
      </c>
      <c r="E177" s="202">
        <f>IF('Orçamento-base'!H177&gt;0,'Orçamento-base'!H177,"")</f>
        <v>30</v>
      </c>
      <c r="F177" s="154" t="str">
        <f>IF('Orçamento-base'!I177&gt;0,'Orçamento-base'!I177,"")</f>
        <v>pac</v>
      </c>
      <c r="G177" s="172"/>
      <c r="H177" s="154" t="str">
        <f t="shared" si="2"/>
        <v/>
      </c>
      <c r="I177" s="146"/>
      <c r="J177" s="146"/>
      <c r="K177" s="71"/>
    </row>
    <row r="178" spans="1:11" x14ac:dyDescent="0.25">
      <c r="A178" s="160" t="str">
        <f>IF('Orçamento-base'!A178&gt;0,'Orçamento-base'!A178,"")</f>
        <v/>
      </c>
      <c r="B178" s="160">
        <f>'Orçamento-base'!B178</f>
        <v>167</v>
      </c>
      <c r="C178" s="160">
        <f>IF('Orçamento-base'!C178&gt;0,'Orçamento-base'!C178,"")</f>
        <v>167</v>
      </c>
      <c r="D178" s="154" t="str">
        <f>IF('Orçamento-base'!G178&gt;0,'Orçamento-base'!G178,"")</f>
        <v>Olho para artesanato 10mm</v>
      </c>
      <c r="E178" s="202">
        <f>IF('Orçamento-base'!H178&gt;0,'Orçamento-base'!H178,"")</f>
        <v>30</v>
      </c>
      <c r="F178" s="154" t="str">
        <f>IF('Orçamento-base'!I178&gt;0,'Orçamento-base'!I178,"")</f>
        <v>pac</v>
      </c>
      <c r="G178" s="172"/>
      <c r="H178" s="154" t="str">
        <f t="shared" si="2"/>
        <v/>
      </c>
      <c r="I178" s="146"/>
      <c r="J178" s="146"/>
      <c r="K178" s="71"/>
    </row>
    <row r="179" spans="1:11" x14ac:dyDescent="0.25">
      <c r="A179" s="160" t="str">
        <f>IF('Orçamento-base'!A179&gt;0,'Orçamento-base'!A179,"")</f>
        <v/>
      </c>
      <c r="B179" s="160">
        <f>'Orçamento-base'!B179</f>
        <v>168</v>
      </c>
      <c r="C179" s="160">
        <f>IF('Orçamento-base'!C179&gt;0,'Orçamento-base'!C179,"")</f>
        <v>168</v>
      </c>
      <c r="D179" s="154" t="str">
        <f>IF('Orçamento-base'!G179&gt;0,'Orçamento-base'!G179,"")</f>
        <v>Olho para artesanato 15mm</v>
      </c>
      <c r="E179" s="202">
        <f>IF('Orçamento-base'!H179&gt;0,'Orçamento-base'!H179,"")</f>
        <v>25</v>
      </c>
      <c r="F179" s="154" t="str">
        <f>IF('Orçamento-base'!I179&gt;0,'Orçamento-base'!I179,"")</f>
        <v>pac</v>
      </c>
      <c r="G179" s="172"/>
      <c r="H179" s="154" t="str">
        <f t="shared" si="2"/>
        <v/>
      </c>
      <c r="I179" s="146"/>
      <c r="J179" s="146"/>
      <c r="K179" s="71"/>
    </row>
    <row r="180" spans="1:11" x14ac:dyDescent="0.25">
      <c r="A180" s="160" t="str">
        <f>IF('Orçamento-base'!A180&gt;0,'Orçamento-base'!A180,"")</f>
        <v/>
      </c>
      <c r="B180" s="160">
        <f>'Orçamento-base'!B180</f>
        <v>169</v>
      </c>
      <c r="C180" s="160">
        <f>IF('Orçamento-base'!C180&gt;0,'Orçamento-base'!C180,"")</f>
        <v>169</v>
      </c>
      <c r="D180" s="154" t="str">
        <f>IF('Orçamento-base'!G180&gt;0,'Orçamento-base'!G180,"")</f>
        <v>Organizador caneta</v>
      </c>
      <c r="E180" s="202">
        <f>IF('Orçamento-base'!H180&gt;0,'Orçamento-base'!H180,"")</f>
        <v>12</v>
      </c>
      <c r="F180" s="154" t="str">
        <f>IF('Orçamento-base'!I180&gt;0,'Orçamento-base'!I180,"")</f>
        <v>un</v>
      </c>
      <c r="G180" s="172"/>
      <c r="H180" s="154" t="str">
        <f t="shared" si="2"/>
        <v/>
      </c>
      <c r="I180" s="146"/>
      <c r="J180" s="146"/>
      <c r="K180" s="71"/>
    </row>
    <row r="181" spans="1:11" x14ac:dyDescent="0.25">
      <c r="A181" s="160" t="str">
        <f>IF('Orçamento-base'!A181&gt;0,'Orçamento-base'!A181,"")</f>
        <v/>
      </c>
      <c r="B181" s="160">
        <f>'Orçamento-base'!B181</f>
        <v>170</v>
      </c>
      <c r="C181" s="160">
        <f>IF('Orçamento-base'!C181&gt;0,'Orçamento-base'!C181,"")</f>
        <v>170</v>
      </c>
      <c r="D181" s="154" t="str">
        <f>IF('Orçamento-base'!G181&gt;0,'Orçamento-base'!G181,"")</f>
        <v>Caixas de Correspondência</v>
      </c>
      <c r="E181" s="202">
        <f>IF('Orçamento-base'!H181&gt;0,'Orçamento-base'!H181,"")</f>
        <v>24</v>
      </c>
      <c r="F181" s="154" t="str">
        <f>IF('Orçamento-base'!I181&gt;0,'Orçamento-base'!I181,"")</f>
        <v>un</v>
      </c>
      <c r="G181" s="172">
        <v>51.75</v>
      </c>
      <c r="H181" s="154">
        <f t="shared" si="2"/>
        <v>1242</v>
      </c>
      <c r="I181" s="146"/>
      <c r="J181" s="146"/>
      <c r="K181" s="71"/>
    </row>
    <row r="182" spans="1:11" x14ac:dyDescent="0.25">
      <c r="A182" s="160" t="str">
        <f>IF('Orçamento-base'!A182&gt;0,'Orçamento-base'!A182,"")</f>
        <v/>
      </c>
      <c r="B182" s="160">
        <f>'Orçamento-base'!B182</f>
        <v>171</v>
      </c>
      <c r="C182" s="160">
        <f>IF('Orçamento-base'!C182&gt;0,'Orçamento-base'!C182,"")</f>
        <v>171</v>
      </c>
      <c r="D182" s="154" t="str">
        <f>IF('Orçamento-base'!G182&gt;0,'Orçamento-base'!G182,"")</f>
        <v>Palitos de Picolé</v>
      </c>
      <c r="E182" s="202">
        <f>IF('Orçamento-base'!H182&gt;0,'Orçamento-base'!H182,"")</f>
        <v>120</v>
      </c>
      <c r="F182" s="154" t="str">
        <f>IF('Orçamento-base'!I182&gt;0,'Orçamento-base'!I182,"")</f>
        <v>pac</v>
      </c>
      <c r="G182" s="172"/>
      <c r="H182" s="154" t="str">
        <f t="shared" si="2"/>
        <v/>
      </c>
      <c r="I182" s="146"/>
      <c r="J182" s="146"/>
      <c r="K182" s="71"/>
    </row>
    <row r="183" spans="1:11" x14ac:dyDescent="0.25">
      <c r="A183" s="160" t="str">
        <f>IF('Orçamento-base'!A183&gt;0,'Orçamento-base'!A183,"")</f>
        <v/>
      </c>
      <c r="B183" s="160">
        <f>'Orçamento-base'!B183</f>
        <v>172</v>
      </c>
      <c r="C183" s="160">
        <f>IF('Orçamento-base'!C183&gt;0,'Orçamento-base'!C183,"")</f>
        <v>172</v>
      </c>
      <c r="D183" s="154" t="str">
        <f>IF('Orçamento-base'!G183&gt;0,'Orçamento-base'!G183,"")</f>
        <v>Palito de Churrasco</v>
      </c>
      <c r="E183" s="202">
        <f>IF('Orçamento-base'!H183&gt;0,'Orçamento-base'!H183,"")</f>
        <v>100</v>
      </c>
      <c r="F183" s="154" t="str">
        <f>IF('Orçamento-base'!I183&gt;0,'Orçamento-base'!I183,"")</f>
        <v>pac</v>
      </c>
      <c r="G183" s="172"/>
      <c r="H183" s="154" t="str">
        <f t="shared" si="2"/>
        <v/>
      </c>
      <c r="I183" s="146"/>
      <c r="J183" s="146"/>
      <c r="K183" s="71"/>
    </row>
    <row r="184" spans="1:11" x14ac:dyDescent="0.25">
      <c r="A184" s="160" t="str">
        <f>IF('Orçamento-base'!A184&gt;0,'Orçamento-base'!A184,"")</f>
        <v/>
      </c>
      <c r="B184" s="160">
        <f>'Orçamento-base'!B184</f>
        <v>173</v>
      </c>
      <c r="C184" s="160">
        <f>IF('Orçamento-base'!C184&gt;0,'Orçamento-base'!C184,"")</f>
        <v>173</v>
      </c>
      <c r="D184" s="154" t="str">
        <f>IF('Orçamento-base'!G184&gt;0,'Orçamento-base'!G184,"")</f>
        <v>Papel Skrapbook</v>
      </c>
      <c r="E184" s="202">
        <f>IF('Orçamento-base'!H184&gt;0,'Orçamento-base'!H184,"")</f>
        <v>260</v>
      </c>
      <c r="F184" s="154" t="str">
        <f>IF('Orçamento-base'!I184&gt;0,'Orçamento-base'!I184,"")</f>
        <v>un</v>
      </c>
      <c r="G184" s="172"/>
      <c r="H184" s="154" t="str">
        <f t="shared" si="2"/>
        <v/>
      </c>
      <c r="I184" s="146"/>
      <c r="J184" s="146"/>
      <c r="K184" s="71"/>
    </row>
    <row r="185" spans="1:11" x14ac:dyDescent="0.25">
      <c r="A185" s="160" t="str">
        <f>IF('Orçamento-base'!A185&gt;0,'Orçamento-base'!A185,"")</f>
        <v/>
      </c>
      <c r="B185" s="160">
        <f>'Orçamento-base'!B185</f>
        <v>174</v>
      </c>
      <c r="C185" s="160">
        <f>IF('Orçamento-base'!C185&gt;0,'Orçamento-base'!C185,"")</f>
        <v>174</v>
      </c>
      <c r="D185" s="154" t="str">
        <f>IF('Orçamento-base'!G185&gt;0,'Orçamento-base'!G185,"")</f>
        <v>Papel Cartolina Branco</v>
      </c>
      <c r="E185" s="202">
        <f>IF('Orçamento-base'!H185&gt;0,'Orçamento-base'!H185,"")</f>
        <v>200</v>
      </c>
      <c r="F185" s="154" t="str">
        <f>IF('Orçamento-base'!I185&gt;0,'Orçamento-base'!I185,"")</f>
        <v>un</v>
      </c>
      <c r="G185" s="172">
        <v>0.83</v>
      </c>
      <c r="H185" s="154">
        <f t="shared" si="2"/>
        <v>166</v>
      </c>
      <c r="I185" s="146"/>
      <c r="J185" s="146"/>
      <c r="K185" s="71"/>
    </row>
    <row r="186" spans="1:11" x14ac:dyDescent="0.25">
      <c r="A186" s="160" t="str">
        <f>IF('Orçamento-base'!A186&gt;0,'Orçamento-base'!A186,"")</f>
        <v/>
      </c>
      <c r="B186" s="160">
        <f>'Orçamento-base'!B186</f>
        <v>175</v>
      </c>
      <c r="C186" s="160">
        <f>IF('Orçamento-base'!C186&gt;0,'Orçamento-base'!C186,"")</f>
        <v>175</v>
      </c>
      <c r="D186" s="154" t="str">
        <f>IF('Orçamento-base'!G186&gt;0,'Orçamento-base'!G186,"")</f>
        <v>Papel Cartolina Coloridao</v>
      </c>
      <c r="E186" s="202">
        <f>IF('Orçamento-base'!H186&gt;0,'Orçamento-base'!H186,"")</f>
        <v>140</v>
      </c>
      <c r="F186" s="154" t="str">
        <f>IF('Orçamento-base'!I186&gt;0,'Orçamento-base'!I186,"")</f>
        <v>un</v>
      </c>
      <c r="G186" s="172">
        <v>0.84</v>
      </c>
      <c r="H186" s="154">
        <f t="shared" si="2"/>
        <v>117.6</v>
      </c>
      <c r="I186" s="146"/>
      <c r="J186" s="146"/>
      <c r="K186" s="71"/>
    </row>
    <row r="187" spans="1:11" x14ac:dyDescent="0.25">
      <c r="A187" s="160" t="str">
        <f>IF('Orçamento-base'!A187&gt;0,'Orçamento-base'!A187,"")</f>
        <v/>
      </c>
      <c r="B187" s="160">
        <f>'Orçamento-base'!B187</f>
        <v>176</v>
      </c>
      <c r="C187" s="160">
        <f>IF('Orçamento-base'!C187&gt;0,'Orçamento-base'!C187,"")</f>
        <v>176</v>
      </c>
      <c r="D187" s="154" t="str">
        <f>IF('Orçamento-base'!G187&gt;0,'Orçamento-base'!G187,"")</f>
        <v>Papel Camurça</v>
      </c>
      <c r="E187" s="202">
        <f>IF('Orçamento-base'!H187&gt;0,'Orçamento-base'!H187,"")</f>
        <v>190</v>
      </c>
      <c r="F187" s="154" t="str">
        <f>IF('Orçamento-base'!I187&gt;0,'Orçamento-base'!I187,"")</f>
        <v>un</v>
      </c>
      <c r="G187" s="172">
        <v>1.38</v>
      </c>
      <c r="H187" s="154">
        <f t="shared" si="2"/>
        <v>262.2</v>
      </c>
      <c r="I187" s="146"/>
      <c r="J187" s="146"/>
      <c r="K187" s="71"/>
    </row>
    <row r="188" spans="1:11" x14ac:dyDescent="0.25">
      <c r="A188" s="160" t="str">
        <f>IF('Orçamento-base'!A188&gt;0,'Orçamento-base'!A188,"")</f>
        <v/>
      </c>
      <c r="B188" s="160">
        <f>'Orçamento-base'!B188</f>
        <v>177</v>
      </c>
      <c r="C188" s="160">
        <f>IF('Orçamento-base'!C188&gt;0,'Orçamento-base'!C188,"")</f>
        <v>177</v>
      </c>
      <c r="D188" s="154" t="str">
        <f>IF('Orçamento-base'!G188&gt;0,'Orçamento-base'!G188,"")</f>
        <v>Papel Cartão</v>
      </c>
      <c r="E188" s="202">
        <f>IF('Orçamento-base'!H188&gt;0,'Orçamento-base'!H188,"")</f>
        <v>500</v>
      </c>
      <c r="F188" s="154" t="str">
        <f>IF('Orçamento-base'!I188&gt;0,'Orçamento-base'!I188,"")</f>
        <v>un</v>
      </c>
      <c r="G188" s="172">
        <v>15</v>
      </c>
      <c r="H188" s="154">
        <f t="shared" si="2"/>
        <v>7500</v>
      </c>
      <c r="I188" s="146"/>
      <c r="J188" s="146"/>
      <c r="K188" s="71"/>
    </row>
    <row r="189" spans="1:11" x14ac:dyDescent="0.25">
      <c r="A189" s="160" t="str">
        <f>IF('Orçamento-base'!A189&gt;0,'Orçamento-base'!A189,"")</f>
        <v/>
      </c>
      <c r="B189" s="160">
        <f>'Orçamento-base'!B189</f>
        <v>178</v>
      </c>
      <c r="C189" s="160">
        <f>IF('Orçamento-base'!C189&gt;0,'Orçamento-base'!C189,"")</f>
        <v>178</v>
      </c>
      <c r="D189" s="154" t="str">
        <f>IF('Orçamento-base'!G189&gt;0,'Orçamento-base'!G189,"")</f>
        <v xml:space="preserve">Papel Celofane </v>
      </c>
      <c r="E189" s="202">
        <f>IF('Orçamento-base'!H189&gt;0,'Orçamento-base'!H189,"")</f>
        <v>110</v>
      </c>
      <c r="F189" s="154" t="str">
        <f>IF('Orçamento-base'!I189&gt;0,'Orçamento-base'!I189,"")</f>
        <v>un</v>
      </c>
      <c r="G189" s="172">
        <v>1.29</v>
      </c>
      <c r="H189" s="154">
        <f t="shared" si="2"/>
        <v>141.9</v>
      </c>
      <c r="I189" s="146"/>
      <c r="J189" s="146"/>
      <c r="K189" s="71"/>
    </row>
    <row r="190" spans="1:11" x14ac:dyDescent="0.25">
      <c r="A190" s="160" t="str">
        <f>IF('Orçamento-base'!A190&gt;0,'Orçamento-base'!A190,"")</f>
        <v/>
      </c>
      <c r="B190" s="160">
        <f>'Orçamento-base'!B190</f>
        <v>179</v>
      </c>
      <c r="C190" s="160">
        <f>IF('Orçamento-base'!C190&gt;0,'Orçamento-base'!C190,"")</f>
        <v>179</v>
      </c>
      <c r="D190" s="154" t="str">
        <f>IF('Orçamento-base'!G190&gt;0,'Orçamento-base'!G190,"")</f>
        <v>Papel Crepom</v>
      </c>
      <c r="E190" s="202">
        <f>IF('Orçamento-base'!H190&gt;0,'Orçamento-base'!H190,"")</f>
        <v>220</v>
      </c>
      <c r="F190" s="154" t="str">
        <f>IF('Orçamento-base'!I190&gt;0,'Orçamento-base'!I190,"")</f>
        <v>un</v>
      </c>
      <c r="G190" s="172">
        <v>1.5</v>
      </c>
      <c r="H190" s="154">
        <f t="shared" si="2"/>
        <v>330</v>
      </c>
      <c r="I190" s="146"/>
      <c r="J190" s="146"/>
      <c r="K190" s="71"/>
    </row>
    <row r="191" spans="1:11" x14ac:dyDescent="0.25">
      <c r="A191" s="160" t="str">
        <f>IF('Orçamento-base'!A191&gt;0,'Orçamento-base'!A191,"")</f>
        <v/>
      </c>
      <c r="B191" s="160">
        <f>'Orçamento-base'!B191</f>
        <v>180</v>
      </c>
      <c r="C191" s="160">
        <f>IF('Orçamento-base'!C191&gt;0,'Orçamento-base'!C191,"")</f>
        <v>180</v>
      </c>
      <c r="D191" s="154" t="str">
        <f>IF('Orçamento-base'!G191&gt;0,'Orçamento-base'!G191,"")</f>
        <v>Papel Color Set</v>
      </c>
      <c r="E191" s="202">
        <f>IF('Orçamento-base'!H191&gt;0,'Orçamento-base'!H191,"")</f>
        <v>180</v>
      </c>
      <c r="F191" s="154" t="str">
        <f>IF('Orçamento-base'!I191&gt;0,'Orçamento-base'!I191,"")</f>
        <v>pac</v>
      </c>
      <c r="G191" s="172">
        <v>20</v>
      </c>
      <c r="H191" s="154">
        <f t="shared" si="2"/>
        <v>3600</v>
      </c>
      <c r="I191" s="146"/>
      <c r="J191" s="146"/>
      <c r="K191" s="71"/>
    </row>
    <row r="192" spans="1:11" x14ac:dyDescent="0.25">
      <c r="A192" s="160" t="str">
        <f>IF('Orçamento-base'!A192&gt;0,'Orçamento-base'!A192,"")</f>
        <v/>
      </c>
      <c r="B192" s="160">
        <f>'Orçamento-base'!B192</f>
        <v>181</v>
      </c>
      <c r="C192" s="160">
        <f>IF('Orçamento-base'!C192&gt;0,'Orçamento-base'!C192,"")</f>
        <v>181</v>
      </c>
      <c r="D192" s="154" t="str">
        <f>IF('Orçamento-base'!G192&gt;0,'Orçamento-base'!G192,"")</f>
        <v>Papel Couchê</v>
      </c>
      <c r="E192" s="202">
        <f>IF('Orçamento-base'!H192&gt;0,'Orçamento-base'!H192,"")</f>
        <v>60</v>
      </c>
      <c r="F192" s="154" t="str">
        <f>IF('Orçamento-base'!I192&gt;0,'Orçamento-base'!I192,"")</f>
        <v>pac</v>
      </c>
      <c r="G192" s="172"/>
      <c r="H192" s="154" t="str">
        <f t="shared" si="2"/>
        <v/>
      </c>
      <c r="I192" s="146"/>
      <c r="J192" s="146"/>
      <c r="K192" s="71"/>
    </row>
    <row r="193" spans="1:11" x14ac:dyDescent="0.25">
      <c r="A193" s="160" t="str">
        <f>IF('Orçamento-base'!A193&gt;0,'Orçamento-base'!A193,"")</f>
        <v/>
      </c>
      <c r="B193" s="160">
        <f>'Orçamento-base'!B193</f>
        <v>182</v>
      </c>
      <c r="C193" s="160">
        <f>IF('Orçamento-base'!C193&gt;0,'Orçamento-base'!C193,"")</f>
        <v>182</v>
      </c>
      <c r="D193" s="154" t="str">
        <f>IF('Orçamento-base'!G193&gt;0,'Orçamento-base'!G193,"")</f>
        <v>Papel dobradura</v>
      </c>
      <c r="E193" s="202">
        <f>IF('Orçamento-base'!H193&gt;0,'Orçamento-base'!H193,"")</f>
        <v>300</v>
      </c>
      <c r="F193" s="154" t="str">
        <f>IF('Orçamento-base'!I193&gt;0,'Orçamento-base'!I193,"")</f>
        <v>un</v>
      </c>
      <c r="G193" s="172">
        <v>1.45</v>
      </c>
      <c r="H193" s="154">
        <f t="shared" si="2"/>
        <v>435</v>
      </c>
      <c r="I193" s="146"/>
      <c r="J193" s="146"/>
      <c r="K193" s="71"/>
    </row>
    <row r="194" spans="1:11" x14ac:dyDescent="0.25">
      <c r="A194" s="160" t="str">
        <f>IF('Orçamento-base'!A194&gt;0,'Orçamento-base'!A194,"")</f>
        <v/>
      </c>
      <c r="B194" s="160">
        <f>'Orçamento-base'!B194</f>
        <v>183</v>
      </c>
      <c r="C194" s="160">
        <f>IF('Orçamento-base'!C194&gt;0,'Orçamento-base'!C194,"")</f>
        <v>183</v>
      </c>
      <c r="D194" s="154" t="str">
        <f>IF('Orçamento-base'!G194&gt;0,'Orçamento-base'!G194,"")</f>
        <v xml:space="preserve">Papel Laminado </v>
      </c>
      <c r="E194" s="202">
        <f>IF('Orçamento-base'!H194&gt;0,'Orçamento-base'!H194,"")</f>
        <v>10</v>
      </c>
      <c r="F194" s="154" t="str">
        <f>IF('Orçamento-base'!I194&gt;0,'Orçamento-base'!I194,"")</f>
        <v>un</v>
      </c>
      <c r="G194" s="172">
        <v>1.1499999999999999</v>
      </c>
      <c r="H194" s="154">
        <f t="shared" si="2"/>
        <v>11.5</v>
      </c>
      <c r="I194" s="146"/>
      <c r="J194" s="146"/>
      <c r="K194" s="71"/>
    </row>
    <row r="195" spans="1:11" x14ac:dyDescent="0.25">
      <c r="A195" s="160" t="str">
        <f>IF('Orçamento-base'!A195&gt;0,'Orçamento-base'!A195,"")</f>
        <v/>
      </c>
      <c r="B195" s="160">
        <f>'Orçamento-base'!B195</f>
        <v>184</v>
      </c>
      <c r="C195" s="160">
        <f>IF('Orçamento-base'!C195&gt;0,'Orçamento-base'!C195,"")</f>
        <v>184</v>
      </c>
      <c r="D195" s="154" t="str">
        <f>IF('Orçamento-base'!G195&gt;0,'Orçamento-base'!G195,"")</f>
        <v>Papel Multiuso</v>
      </c>
      <c r="E195" s="202">
        <f>IF('Orçamento-base'!H195&gt;0,'Orçamento-base'!H195,"")</f>
        <v>35</v>
      </c>
      <c r="F195" s="154" t="str">
        <f>IF('Orçamento-base'!I195&gt;0,'Orçamento-base'!I195,"")</f>
        <v>pac</v>
      </c>
      <c r="G195" s="172"/>
      <c r="H195" s="154" t="str">
        <f t="shared" si="2"/>
        <v/>
      </c>
      <c r="I195" s="146"/>
      <c r="J195" s="146"/>
      <c r="K195" s="71"/>
    </row>
    <row r="196" spans="1:11" x14ac:dyDescent="0.25">
      <c r="A196" s="160" t="str">
        <f>IF('Orçamento-base'!A196&gt;0,'Orçamento-base'!A196,"")</f>
        <v/>
      </c>
      <c r="B196" s="160">
        <f>'Orçamento-base'!B196</f>
        <v>185</v>
      </c>
      <c r="C196" s="160">
        <f>IF('Orçamento-base'!C196&gt;0,'Orçamento-base'!C196,"")</f>
        <v>185</v>
      </c>
      <c r="D196" s="154" t="str">
        <f>IF('Orçamento-base'!G196&gt;0,'Orçamento-base'!G196,"")</f>
        <v>Papel pardo Krat</v>
      </c>
      <c r="E196" s="202">
        <f>IF('Orçamento-base'!H196&gt;0,'Orçamento-base'!H196,"")</f>
        <v>8</v>
      </c>
      <c r="F196" s="154" t="str">
        <f>IF('Orçamento-base'!I196&gt;0,'Orçamento-base'!I196,"")</f>
        <v>un</v>
      </c>
      <c r="G196" s="172"/>
      <c r="H196" s="154" t="str">
        <f t="shared" si="2"/>
        <v/>
      </c>
      <c r="I196" s="146"/>
      <c r="J196" s="146"/>
      <c r="K196" s="71"/>
    </row>
    <row r="197" spans="1:11" x14ac:dyDescent="0.25">
      <c r="A197" s="160" t="str">
        <f>IF('Orçamento-base'!A197&gt;0,'Orçamento-base'!A197,"")</f>
        <v/>
      </c>
      <c r="B197" s="160">
        <f>'Orçamento-base'!B197</f>
        <v>186</v>
      </c>
      <c r="C197" s="160">
        <f>IF('Orçamento-base'!C197&gt;0,'Orçamento-base'!C197,"")</f>
        <v>186</v>
      </c>
      <c r="D197" s="154" t="str">
        <f>IF('Orçamento-base'!G197&gt;0,'Orçamento-base'!G197,"")</f>
        <v>Papel Seda</v>
      </c>
      <c r="E197" s="202">
        <f>IF('Orçamento-base'!H197&gt;0,'Orçamento-base'!H197,"")</f>
        <v>210</v>
      </c>
      <c r="F197" s="154" t="str">
        <f>IF('Orçamento-base'!I197&gt;0,'Orçamento-base'!I197,"")</f>
        <v>un</v>
      </c>
      <c r="G197" s="172">
        <v>4</v>
      </c>
      <c r="H197" s="154">
        <f t="shared" si="2"/>
        <v>840</v>
      </c>
      <c r="I197" s="146"/>
      <c r="J197" s="146"/>
      <c r="K197" s="71"/>
    </row>
    <row r="198" spans="1:11" x14ac:dyDescent="0.25">
      <c r="A198" s="160" t="str">
        <f>IF('Orçamento-base'!A198&gt;0,'Orçamento-base'!A198,"")</f>
        <v/>
      </c>
      <c r="B198" s="160">
        <f>'Orçamento-base'!B198</f>
        <v>187</v>
      </c>
      <c r="C198" s="160">
        <f>IF('Orçamento-base'!C198&gt;0,'Orçamento-base'!C198,"")</f>
        <v>187</v>
      </c>
      <c r="D198" s="154" t="str">
        <f>IF('Orçamento-base'!G198&gt;0,'Orçamento-base'!G198,"")</f>
        <v>Papel Sulfite A3</v>
      </c>
      <c r="E198" s="202">
        <f>IF('Orçamento-base'!H198&gt;0,'Orçamento-base'!H198,"")</f>
        <v>15</v>
      </c>
      <c r="F198" s="154" t="str">
        <f>IF('Orçamento-base'!I198&gt;0,'Orçamento-base'!I198,"")</f>
        <v>pac</v>
      </c>
      <c r="G198" s="172">
        <v>57.95</v>
      </c>
      <c r="H198" s="154">
        <f t="shared" si="2"/>
        <v>869.25</v>
      </c>
      <c r="I198" s="146"/>
      <c r="J198" s="146"/>
      <c r="K198" s="71"/>
    </row>
    <row r="199" spans="1:11" x14ac:dyDescent="0.25">
      <c r="A199" s="160" t="str">
        <f>IF('Orçamento-base'!A199&gt;0,'Orçamento-base'!A199,"")</f>
        <v/>
      </c>
      <c r="B199" s="160">
        <f>'Orçamento-base'!B199</f>
        <v>188</v>
      </c>
      <c r="C199" s="160">
        <f>IF('Orçamento-base'!C199&gt;0,'Orçamento-base'!C199,"")</f>
        <v>188</v>
      </c>
      <c r="D199" s="154" t="str">
        <f>IF('Orçamento-base'!G199&gt;0,'Orçamento-base'!G199,"")</f>
        <v>Papel Nacarado</v>
      </c>
      <c r="E199" s="202">
        <f>IF('Orçamento-base'!H199&gt;0,'Orçamento-base'!H199,"")</f>
        <v>20</v>
      </c>
      <c r="F199" s="154" t="str">
        <f>IF('Orçamento-base'!I199&gt;0,'Orçamento-base'!I199,"")</f>
        <v>un</v>
      </c>
      <c r="G199" s="172"/>
      <c r="H199" s="154" t="str">
        <f t="shared" si="2"/>
        <v/>
      </c>
      <c r="I199" s="146"/>
      <c r="J199" s="146"/>
      <c r="K199" s="71"/>
    </row>
    <row r="200" spans="1:11" x14ac:dyDescent="0.25">
      <c r="A200" s="160" t="str">
        <f>IF('Orçamento-base'!A200&gt;0,'Orçamento-base'!A200,"")</f>
        <v/>
      </c>
      <c r="B200" s="160">
        <f>'Orçamento-base'!B200</f>
        <v>189</v>
      </c>
      <c r="C200" s="160">
        <f>IF('Orçamento-base'!C200&gt;0,'Orçamento-base'!C200,"")</f>
        <v>189</v>
      </c>
      <c r="D200" s="154" t="str">
        <f>IF('Orçamento-base'!G200&gt;0,'Orçamento-base'!G200,"")</f>
        <v>Pasta A-Z, lombo Estreito</v>
      </c>
      <c r="E200" s="202">
        <f>IF('Orçamento-base'!H200&gt;0,'Orçamento-base'!H200,"")</f>
        <v>340</v>
      </c>
      <c r="F200" s="154" t="str">
        <f>IF('Orçamento-base'!I200&gt;0,'Orçamento-base'!I200,"")</f>
        <v>un</v>
      </c>
      <c r="G200" s="172"/>
      <c r="H200" s="154" t="str">
        <f t="shared" si="2"/>
        <v/>
      </c>
      <c r="I200" s="146"/>
      <c r="J200" s="146"/>
      <c r="K200" s="71"/>
    </row>
    <row r="201" spans="1:11" x14ac:dyDescent="0.25">
      <c r="A201" s="160" t="str">
        <f>IF('Orçamento-base'!A201&gt;0,'Orçamento-base'!A201,"")</f>
        <v/>
      </c>
      <c r="B201" s="160">
        <f>'Orçamento-base'!B201</f>
        <v>190</v>
      </c>
      <c r="C201" s="160">
        <f>IF('Orçamento-base'!C201&gt;0,'Orçamento-base'!C201,"")</f>
        <v>190</v>
      </c>
      <c r="D201" s="154" t="str">
        <f>IF('Orçamento-base'!G201&gt;0,'Orçamento-base'!G201,"")</f>
        <v>Pasta A-Z, lombo largo</v>
      </c>
      <c r="E201" s="202">
        <f>IF('Orçamento-base'!H201&gt;0,'Orçamento-base'!H201,"")</f>
        <v>120</v>
      </c>
      <c r="F201" s="154" t="str">
        <f>IF('Orçamento-base'!I201&gt;0,'Orçamento-base'!I201,"")</f>
        <v>un</v>
      </c>
      <c r="G201" s="172"/>
      <c r="H201" s="154" t="str">
        <f t="shared" si="2"/>
        <v/>
      </c>
      <c r="I201" s="146"/>
      <c r="J201" s="146"/>
      <c r="K201" s="71"/>
    </row>
    <row r="202" spans="1:11" x14ac:dyDescent="0.25">
      <c r="A202" s="160" t="str">
        <f>IF('Orçamento-base'!A202&gt;0,'Orçamento-base'!A202,"")</f>
        <v/>
      </c>
      <c r="B202" s="160">
        <f>'Orçamento-base'!B202</f>
        <v>191</v>
      </c>
      <c r="C202" s="160">
        <f>IF('Orçamento-base'!C202&gt;0,'Orçamento-base'!C202,"")</f>
        <v>191</v>
      </c>
      <c r="D202" s="154" t="str">
        <f>IF('Orçamento-base'!G202&gt;0,'Orçamento-base'!G202,"")</f>
        <v xml:space="preserve">Pasta Aba-Elastico transparente </v>
      </c>
      <c r="E202" s="202">
        <f>IF('Orçamento-base'!H202&gt;0,'Orçamento-base'!H202,"")</f>
        <v>20</v>
      </c>
      <c r="F202" s="154" t="str">
        <f>IF('Orçamento-base'!I202&gt;0,'Orçamento-base'!I202,"")</f>
        <v>un</v>
      </c>
      <c r="G202" s="172">
        <v>4.05</v>
      </c>
      <c r="H202" s="154">
        <f t="shared" si="2"/>
        <v>81</v>
      </c>
      <c r="I202" s="146"/>
      <c r="J202" s="146"/>
      <c r="K202" s="71"/>
    </row>
    <row r="203" spans="1:11" x14ac:dyDescent="0.25">
      <c r="A203" s="160" t="str">
        <f>IF('Orçamento-base'!A203&gt;0,'Orçamento-base'!A203,"")</f>
        <v/>
      </c>
      <c r="B203" s="160">
        <f>'Orçamento-base'!B203</f>
        <v>192</v>
      </c>
      <c r="C203" s="160">
        <f>IF('Orçamento-base'!C203&gt;0,'Orçamento-base'!C203,"")</f>
        <v>192</v>
      </c>
      <c r="D203" s="154" t="str">
        <f>IF('Orçamento-base'!G203&gt;0,'Orçamento-base'!G203,"")</f>
        <v>Pasta Aba-elastio em papelão/ cartão</v>
      </c>
      <c r="E203" s="202">
        <f>IF('Orçamento-base'!H203&gt;0,'Orçamento-base'!H203,"")</f>
        <v>60</v>
      </c>
      <c r="F203" s="154" t="str">
        <f>IF('Orçamento-base'!I203&gt;0,'Orçamento-base'!I203,"")</f>
        <v>un</v>
      </c>
      <c r="G203" s="172"/>
      <c r="H203" s="154" t="str">
        <f t="shared" si="2"/>
        <v/>
      </c>
      <c r="I203" s="146"/>
      <c r="J203" s="146"/>
      <c r="K203" s="71"/>
    </row>
    <row r="204" spans="1:11" x14ac:dyDescent="0.25">
      <c r="A204" s="160" t="str">
        <f>IF('Orçamento-base'!A204&gt;0,'Orçamento-base'!A204,"")</f>
        <v/>
      </c>
      <c r="B204" s="160">
        <f>'Orçamento-base'!B204</f>
        <v>193</v>
      </c>
      <c r="C204" s="160">
        <f>IF('Orçamento-base'!C204&gt;0,'Orçamento-base'!C204,"")</f>
        <v>193</v>
      </c>
      <c r="D204" s="154" t="str">
        <f>IF('Orçamento-base'!G204&gt;0,'Orçamento-base'!G204,"")</f>
        <v>Pasta Polionda plástica 2cm</v>
      </c>
      <c r="E204" s="202">
        <f>IF('Orçamento-base'!H204&gt;0,'Orçamento-base'!H204,"")</f>
        <v>80</v>
      </c>
      <c r="F204" s="154" t="str">
        <f>IF('Orçamento-base'!I204&gt;0,'Orçamento-base'!I204,"")</f>
        <v>un</v>
      </c>
      <c r="G204" s="172"/>
      <c r="H204" s="154" t="str">
        <f t="shared" si="2"/>
        <v/>
      </c>
      <c r="I204" s="146"/>
      <c r="J204" s="146"/>
      <c r="K204" s="71"/>
    </row>
    <row r="205" spans="1:11" x14ac:dyDescent="0.25">
      <c r="A205" s="160" t="str">
        <f>IF('Orçamento-base'!A205&gt;0,'Orçamento-base'!A205,"")</f>
        <v/>
      </c>
      <c r="B205" s="160">
        <f>'Orçamento-base'!B205</f>
        <v>194</v>
      </c>
      <c r="C205" s="160">
        <f>IF('Orçamento-base'!C205&gt;0,'Orçamento-base'!C205,"")</f>
        <v>194</v>
      </c>
      <c r="D205" s="154" t="str">
        <f>IF('Orçamento-base'!G205&gt;0,'Orçamento-base'!G205,"")</f>
        <v>Pasta Polionda plástica 4cm</v>
      </c>
      <c r="E205" s="202">
        <f>IF('Orçamento-base'!H205&gt;0,'Orçamento-base'!H205,"")</f>
        <v>110</v>
      </c>
      <c r="F205" s="154" t="str">
        <f>IF('Orçamento-base'!I205&gt;0,'Orçamento-base'!I205,"")</f>
        <v>un</v>
      </c>
      <c r="G205" s="172"/>
      <c r="H205" s="154" t="str">
        <f t="shared" si="2"/>
        <v/>
      </c>
      <c r="I205" s="146"/>
      <c r="J205" s="146"/>
      <c r="K205" s="71"/>
    </row>
    <row r="206" spans="1:11" x14ac:dyDescent="0.25">
      <c r="A206" s="160" t="str">
        <f>IF('Orçamento-base'!A206&gt;0,'Orçamento-base'!A206,"")</f>
        <v/>
      </c>
      <c r="B206" s="160">
        <f>'Orçamento-base'!B206</f>
        <v>195</v>
      </c>
      <c r="C206" s="160">
        <f>IF('Orçamento-base'!C206&gt;0,'Orçamento-base'!C206,"")</f>
        <v>195</v>
      </c>
      <c r="D206" s="154" t="str">
        <f>IF('Orçamento-base'!G206&gt;0,'Orçamento-base'!G206,"")</f>
        <v xml:space="preserve">Pasta Sanfonada </v>
      </c>
      <c r="E206" s="202">
        <f>IF('Orçamento-base'!H206&gt;0,'Orçamento-base'!H206,"")</f>
        <v>100</v>
      </c>
      <c r="F206" s="154" t="str">
        <f>IF('Orçamento-base'!I206&gt;0,'Orçamento-base'!I206,"")</f>
        <v>un</v>
      </c>
      <c r="G206" s="172"/>
      <c r="H206" s="154" t="str">
        <f t="shared" ref="H206:H269" si="3">IFERROR(IF(E206*G206&lt;&gt;0,ROUND(ROUND(E206,4)*ROUND(G206,4),2),""),"")</f>
        <v/>
      </c>
      <c r="I206" s="146"/>
      <c r="J206" s="146"/>
      <c r="K206" s="71"/>
    </row>
    <row r="207" spans="1:11" x14ac:dyDescent="0.25">
      <c r="A207" s="160" t="str">
        <f>IF('Orçamento-base'!A207&gt;0,'Orçamento-base'!A207,"")</f>
        <v/>
      </c>
      <c r="B207" s="160">
        <f>'Orçamento-base'!B207</f>
        <v>196</v>
      </c>
      <c r="C207" s="160">
        <f>IF('Orçamento-base'!C207&gt;0,'Orçamento-base'!C207,"")</f>
        <v>196</v>
      </c>
      <c r="D207" s="154" t="str">
        <f>IF('Orçamento-base'!G207&gt;0,'Orçamento-base'!G207,"")</f>
        <v>Pasta Catálogo</v>
      </c>
      <c r="E207" s="202">
        <f>IF('Orçamento-base'!H207&gt;0,'Orçamento-base'!H207,"")</f>
        <v>30</v>
      </c>
      <c r="F207" s="154" t="str">
        <f>IF('Orçamento-base'!I207&gt;0,'Orçamento-base'!I207,"")</f>
        <v>un</v>
      </c>
      <c r="G207" s="172">
        <v>17</v>
      </c>
      <c r="H207" s="154">
        <f t="shared" si="3"/>
        <v>510</v>
      </c>
      <c r="I207" s="146"/>
      <c r="J207" s="146"/>
      <c r="K207" s="71"/>
    </row>
    <row r="208" spans="1:11" x14ac:dyDescent="0.25">
      <c r="A208" s="160" t="str">
        <f>IF('Orçamento-base'!A208&gt;0,'Orçamento-base'!A208,"")</f>
        <v/>
      </c>
      <c r="B208" s="160">
        <f>'Orçamento-base'!B208</f>
        <v>197</v>
      </c>
      <c r="C208" s="160">
        <f>IF('Orçamento-base'!C208&gt;0,'Orçamento-base'!C208,"")</f>
        <v>197</v>
      </c>
      <c r="D208" s="154" t="str">
        <f>IF('Orçamento-base'!G208&gt;0,'Orçamento-base'!G208,"")</f>
        <v>Pasta Plástica c/ grampa trilho</v>
      </c>
      <c r="E208" s="202">
        <f>IF('Orçamento-base'!H208&gt;0,'Orçamento-base'!H208,"")</f>
        <v>50</v>
      </c>
      <c r="F208" s="154" t="str">
        <f>IF('Orçamento-base'!I208&gt;0,'Orçamento-base'!I208,"")</f>
        <v>un</v>
      </c>
      <c r="G208" s="172"/>
      <c r="H208" s="154" t="str">
        <f t="shared" si="3"/>
        <v/>
      </c>
      <c r="I208" s="146"/>
      <c r="J208" s="146"/>
      <c r="K208" s="71"/>
    </row>
    <row r="209" spans="1:11" x14ac:dyDescent="0.25">
      <c r="A209" s="160" t="str">
        <f>IF('Orçamento-base'!A209&gt;0,'Orçamento-base'!A209,"")</f>
        <v/>
      </c>
      <c r="B209" s="160">
        <f>'Orçamento-base'!B209</f>
        <v>198</v>
      </c>
      <c r="C209" s="160">
        <f>IF('Orçamento-base'!C209&gt;0,'Orçamento-base'!C209,"")</f>
        <v>198</v>
      </c>
      <c r="D209" s="154" t="str">
        <f>IF('Orçamento-base'!G209&gt;0,'Orçamento-base'!G209,"")</f>
        <v>Pasta Grampo Trilho papel oficio preta</v>
      </c>
      <c r="E209" s="202">
        <f>IF('Orçamento-base'!H209&gt;0,'Orçamento-base'!H209,"")</f>
        <v>80</v>
      </c>
      <c r="F209" s="154" t="str">
        <f>IF('Orçamento-base'!I209&gt;0,'Orçamento-base'!I209,"")</f>
        <v>un</v>
      </c>
      <c r="G209" s="172"/>
      <c r="H209" s="154" t="str">
        <f t="shared" si="3"/>
        <v/>
      </c>
      <c r="I209" s="146"/>
      <c r="J209" s="146"/>
      <c r="K209" s="71"/>
    </row>
    <row r="210" spans="1:11" x14ac:dyDescent="0.25">
      <c r="A210" s="160" t="str">
        <f>IF('Orçamento-base'!A210&gt;0,'Orçamento-base'!A210,"")</f>
        <v/>
      </c>
      <c r="B210" s="160">
        <f>'Orçamento-base'!B210</f>
        <v>199</v>
      </c>
      <c r="C210" s="160">
        <f>IF('Orçamento-base'!C210&gt;0,'Orçamento-base'!C210,"")</f>
        <v>199</v>
      </c>
      <c r="D210" s="154" t="str">
        <f>IF('Orçamento-base'!G210&gt;0,'Orçamento-base'!G210,"")</f>
        <v>Pasta L, laminada</v>
      </c>
      <c r="E210" s="202">
        <f>IF('Orçamento-base'!H210&gt;0,'Orçamento-base'!H210,"")</f>
        <v>160</v>
      </c>
      <c r="F210" s="154" t="str">
        <f>IF('Orçamento-base'!I210&gt;0,'Orçamento-base'!I210,"")</f>
        <v>un</v>
      </c>
      <c r="G210" s="172"/>
      <c r="H210" s="154" t="str">
        <f t="shared" si="3"/>
        <v/>
      </c>
      <c r="I210" s="146"/>
      <c r="J210" s="146"/>
      <c r="K210" s="71"/>
    </row>
    <row r="211" spans="1:11" x14ac:dyDescent="0.25">
      <c r="A211" s="160" t="str">
        <f>IF('Orçamento-base'!A211&gt;0,'Orçamento-base'!A211,"")</f>
        <v/>
      </c>
      <c r="B211" s="160">
        <f>'Orçamento-base'!B211</f>
        <v>200</v>
      </c>
      <c r="C211" s="160">
        <f>IF('Orçamento-base'!C211&gt;0,'Orçamento-base'!C211,"")</f>
        <v>200</v>
      </c>
      <c r="D211" s="154" t="str">
        <f>IF('Orçamento-base'!G211&gt;0,'Orçamento-base'!G211,"")</f>
        <v xml:space="preserve">Pasta Suspensa </v>
      </c>
      <c r="E211" s="202">
        <f>IF('Orçamento-base'!H211&gt;0,'Orçamento-base'!H211,"")</f>
        <v>1150</v>
      </c>
      <c r="F211" s="154" t="str">
        <f>IF('Orçamento-base'!I211&gt;0,'Orçamento-base'!I211,"")</f>
        <v>un</v>
      </c>
      <c r="G211" s="172"/>
      <c r="H211" s="154" t="str">
        <f t="shared" si="3"/>
        <v/>
      </c>
      <c r="I211" s="146"/>
      <c r="J211" s="146"/>
      <c r="K211" s="71"/>
    </row>
    <row r="212" spans="1:11" x14ac:dyDescent="0.25">
      <c r="A212" s="160" t="str">
        <f>IF('Orçamento-base'!A212&gt;0,'Orçamento-base'!A212,"")</f>
        <v/>
      </c>
      <c r="B212" s="160">
        <f>'Orçamento-base'!B212</f>
        <v>201</v>
      </c>
      <c r="C212" s="160">
        <f>IF('Orçamento-base'!C212&gt;0,'Orçamento-base'!C212,"")</f>
        <v>201</v>
      </c>
      <c r="D212" s="154" t="str">
        <f>IF('Orçamento-base'!G212&gt;0,'Orçamento-base'!G212,"")</f>
        <v>Perfurador de papel 2 furos</v>
      </c>
      <c r="E212" s="202">
        <f>IF('Orçamento-base'!H212&gt;0,'Orçamento-base'!H212,"")</f>
        <v>9</v>
      </c>
      <c r="F212" s="154" t="str">
        <f>IF('Orçamento-base'!I212&gt;0,'Orçamento-base'!I212,"")</f>
        <v>un</v>
      </c>
      <c r="G212" s="172"/>
      <c r="H212" s="154" t="str">
        <f t="shared" si="3"/>
        <v/>
      </c>
      <c r="I212" s="146"/>
      <c r="J212" s="146"/>
      <c r="K212" s="71"/>
    </row>
    <row r="213" spans="1:11" x14ac:dyDescent="0.25">
      <c r="A213" s="160" t="str">
        <f>IF('Orçamento-base'!A213&gt;0,'Orçamento-base'!A213,"")</f>
        <v/>
      </c>
      <c r="B213" s="160">
        <f>'Orçamento-base'!B213</f>
        <v>202</v>
      </c>
      <c r="C213" s="160">
        <f>IF('Orçamento-base'!C213&gt;0,'Orçamento-base'!C213,"")</f>
        <v>202</v>
      </c>
      <c r="D213" s="154" t="str">
        <f>IF('Orçamento-base'!G213&gt;0,'Orçamento-base'!G213,"")</f>
        <v>Pilhas AAA</v>
      </c>
      <c r="E213" s="202">
        <f>IF('Orçamento-base'!H213&gt;0,'Orçamento-base'!H213,"")</f>
        <v>592</v>
      </c>
      <c r="F213" s="154" t="str">
        <f>IF('Orçamento-base'!I213&gt;0,'Orçamento-base'!I213,"")</f>
        <v>un</v>
      </c>
      <c r="G213" s="172">
        <v>3.3</v>
      </c>
      <c r="H213" s="154">
        <f t="shared" si="3"/>
        <v>1953.6</v>
      </c>
      <c r="I213" s="146"/>
      <c r="J213" s="146"/>
      <c r="K213" s="71"/>
    </row>
    <row r="214" spans="1:11" x14ac:dyDescent="0.25">
      <c r="A214" s="160" t="str">
        <f>IF('Orçamento-base'!A214&gt;0,'Orçamento-base'!A214,"")</f>
        <v/>
      </c>
      <c r="B214" s="160">
        <f>'Orçamento-base'!B214</f>
        <v>203</v>
      </c>
      <c r="C214" s="160">
        <f>IF('Orçamento-base'!C214&gt;0,'Orçamento-base'!C214,"")</f>
        <v>203</v>
      </c>
      <c r="D214" s="154" t="str">
        <f>IF('Orçamento-base'!G214&gt;0,'Orçamento-base'!G214,"")</f>
        <v>Pilhas AAA</v>
      </c>
      <c r="E214" s="202">
        <f>IF('Orçamento-base'!H214&gt;0,'Orçamento-base'!H214,"")</f>
        <v>772</v>
      </c>
      <c r="F214" s="154" t="str">
        <f>IF('Orçamento-base'!I214&gt;0,'Orçamento-base'!I214,"")</f>
        <v>un</v>
      </c>
      <c r="G214" s="172"/>
      <c r="H214" s="154" t="str">
        <f t="shared" si="3"/>
        <v/>
      </c>
      <c r="I214" s="146"/>
      <c r="J214" s="146"/>
      <c r="K214" s="71"/>
    </row>
    <row r="215" spans="1:11" x14ac:dyDescent="0.25">
      <c r="A215" s="160" t="str">
        <f>IF('Orçamento-base'!A215&gt;0,'Orçamento-base'!A215,"")</f>
        <v/>
      </c>
      <c r="B215" s="160">
        <f>'Orçamento-base'!B215</f>
        <v>204</v>
      </c>
      <c r="C215" s="160">
        <f>IF('Orçamento-base'!C215&gt;0,'Orçamento-base'!C215,"")</f>
        <v>204</v>
      </c>
      <c r="D215" s="154" t="str">
        <f>IF('Orçamento-base'!G215&gt;0,'Orçamento-base'!G215,"")</f>
        <v>Pincel Atômico</v>
      </c>
      <c r="E215" s="202">
        <f>IF('Orçamento-base'!H215&gt;0,'Orçamento-base'!H215,"")</f>
        <v>335</v>
      </c>
      <c r="F215" s="154" t="str">
        <f>IF('Orçamento-base'!I215&gt;0,'Orçamento-base'!I215,"")</f>
        <v>un</v>
      </c>
      <c r="G215" s="172"/>
      <c r="H215" s="154" t="str">
        <f t="shared" si="3"/>
        <v/>
      </c>
      <c r="I215" s="146"/>
      <c r="J215" s="146"/>
      <c r="K215" s="71"/>
    </row>
    <row r="216" spans="1:11" x14ac:dyDescent="0.25">
      <c r="A216" s="160" t="str">
        <f>IF('Orçamento-base'!A216&gt;0,'Orçamento-base'!A216,"")</f>
        <v/>
      </c>
      <c r="B216" s="160">
        <f>'Orçamento-base'!B216</f>
        <v>205</v>
      </c>
      <c r="C216" s="160">
        <f>IF('Orçamento-base'!C216&gt;0,'Orçamento-base'!C216,"")</f>
        <v>205</v>
      </c>
      <c r="D216" s="154" t="str">
        <f>IF('Orçamento-base'!G216&gt;0,'Orçamento-base'!G216,"")</f>
        <v xml:space="preserve">Pincel </v>
      </c>
      <c r="E216" s="202">
        <f>IF('Orçamento-base'!H216&gt;0,'Orçamento-base'!H216,"")</f>
        <v>50</v>
      </c>
      <c r="F216" s="154" t="str">
        <f>IF('Orçamento-base'!I216&gt;0,'Orçamento-base'!I216,"")</f>
        <v>un</v>
      </c>
      <c r="G216" s="172"/>
      <c r="H216" s="154" t="str">
        <f t="shared" si="3"/>
        <v/>
      </c>
      <c r="I216" s="146"/>
      <c r="J216" s="146"/>
      <c r="K216" s="71"/>
    </row>
    <row r="217" spans="1:11" x14ac:dyDescent="0.25">
      <c r="A217" s="160" t="str">
        <f>IF('Orçamento-base'!A217&gt;0,'Orçamento-base'!A217,"")</f>
        <v/>
      </c>
      <c r="B217" s="160">
        <f>'Orçamento-base'!B217</f>
        <v>206</v>
      </c>
      <c r="C217" s="160">
        <f>IF('Orçamento-base'!C217&gt;0,'Orçamento-base'!C217,"")</f>
        <v>206</v>
      </c>
      <c r="D217" s="154" t="str">
        <f>IF('Orçamento-base'!G217&gt;0,'Orçamento-base'!G217,"")</f>
        <v>Pincel para pintura nº 02</v>
      </c>
      <c r="E217" s="202">
        <f>IF('Orçamento-base'!H217&gt;0,'Orçamento-base'!H217,"")</f>
        <v>70</v>
      </c>
      <c r="F217" s="154" t="str">
        <f>IF('Orçamento-base'!I217&gt;0,'Orçamento-base'!I217,"")</f>
        <v>un</v>
      </c>
      <c r="G217" s="172"/>
      <c r="H217" s="154" t="str">
        <f t="shared" si="3"/>
        <v/>
      </c>
      <c r="I217" s="146"/>
      <c r="J217" s="146"/>
      <c r="K217" s="71"/>
    </row>
    <row r="218" spans="1:11" x14ac:dyDescent="0.25">
      <c r="A218" s="160" t="str">
        <f>IF('Orçamento-base'!A218&gt;0,'Orçamento-base'!A218,"")</f>
        <v/>
      </c>
      <c r="B218" s="160">
        <f>'Orçamento-base'!B218</f>
        <v>207</v>
      </c>
      <c r="C218" s="160">
        <f>IF('Orçamento-base'!C218&gt;0,'Orçamento-base'!C218,"")</f>
        <v>207</v>
      </c>
      <c r="D218" s="154" t="str">
        <f>IF('Orçamento-base'!G218&gt;0,'Orçamento-base'!G218,"")</f>
        <v>Pincel para pintura nº 04</v>
      </c>
      <c r="E218" s="202">
        <f>IF('Orçamento-base'!H218&gt;0,'Orçamento-base'!H218,"")</f>
        <v>80</v>
      </c>
      <c r="F218" s="154" t="str">
        <f>IF('Orçamento-base'!I218&gt;0,'Orçamento-base'!I218,"")</f>
        <v>un</v>
      </c>
      <c r="G218" s="172"/>
      <c r="H218" s="154" t="str">
        <f t="shared" si="3"/>
        <v/>
      </c>
      <c r="I218" s="146"/>
      <c r="J218" s="146"/>
      <c r="K218" s="71"/>
    </row>
    <row r="219" spans="1:11" x14ac:dyDescent="0.25">
      <c r="A219" s="160" t="str">
        <f>IF('Orçamento-base'!A219&gt;0,'Orçamento-base'!A219,"")</f>
        <v/>
      </c>
      <c r="B219" s="160">
        <f>'Orçamento-base'!B219</f>
        <v>208</v>
      </c>
      <c r="C219" s="160">
        <f>IF('Orçamento-base'!C219&gt;0,'Orçamento-base'!C219,"")</f>
        <v>208</v>
      </c>
      <c r="D219" s="154" t="str">
        <f>IF('Orçamento-base'!G219&gt;0,'Orçamento-base'!G219,"")</f>
        <v>Pincel para pintura nº 05</v>
      </c>
      <c r="E219" s="202">
        <f>IF('Orçamento-base'!H219&gt;0,'Orçamento-base'!H219,"")</f>
        <v>52</v>
      </c>
      <c r="F219" s="154" t="str">
        <f>IF('Orçamento-base'!I219&gt;0,'Orçamento-base'!I219,"")</f>
        <v>un</v>
      </c>
      <c r="G219" s="172"/>
      <c r="H219" s="154" t="str">
        <f t="shared" si="3"/>
        <v/>
      </c>
      <c r="I219" s="146"/>
      <c r="J219" s="146"/>
      <c r="K219" s="71"/>
    </row>
    <row r="220" spans="1:11" x14ac:dyDescent="0.25">
      <c r="A220" s="160" t="str">
        <f>IF('Orçamento-base'!A220&gt;0,'Orçamento-base'!A220,"")</f>
        <v/>
      </c>
      <c r="B220" s="160">
        <f>'Orçamento-base'!B220</f>
        <v>209</v>
      </c>
      <c r="C220" s="160">
        <f>IF('Orçamento-base'!C220&gt;0,'Orçamento-base'!C220,"")</f>
        <v>209</v>
      </c>
      <c r="D220" s="154" t="str">
        <f>IF('Orçamento-base'!G220&gt;0,'Orçamento-base'!G220,"")</f>
        <v>Pincel para pintura nº 06</v>
      </c>
      <c r="E220" s="202">
        <f>IF('Orçamento-base'!H220&gt;0,'Orçamento-base'!H220,"")</f>
        <v>70</v>
      </c>
      <c r="F220" s="154" t="str">
        <f>IF('Orçamento-base'!I220&gt;0,'Orçamento-base'!I220,"")</f>
        <v>un</v>
      </c>
      <c r="G220" s="172"/>
      <c r="H220" s="154" t="str">
        <f t="shared" si="3"/>
        <v/>
      </c>
      <c r="I220" s="146"/>
      <c r="J220" s="146"/>
      <c r="K220" s="71"/>
    </row>
    <row r="221" spans="1:11" x14ac:dyDescent="0.25">
      <c r="A221" s="160" t="str">
        <f>IF('Orçamento-base'!A221&gt;0,'Orçamento-base'!A221,"")</f>
        <v/>
      </c>
      <c r="B221" s="160">
        <f>'Orçamento-base'!B221</f>
        <v>210</v>
      </c>
      <c r="C221" s="160">
        <f>IF('Orçamento-base'!C221&gt;0,'Orçamento-base'!C221,"")</f>
        <v>210</v>
      </c>
      <c r="D221" s="154" t="str">
        <f>IF('Orçamento-base'!G221&gt;0,'Orçamento-base'!G221,"")</f>
        <v>Pincel para pintura nº 08</v>
      </c>
      <c r="E221" s="202">
        <f>IF('Orçamento-base'!H221&gt;0,'Orçamento-base'!H221,"")</f>
        <v>72</v>
      </c>
      <c r="F221" s="154" t="str">
        <f>IF('Orçamento-base'!I221&gt;0,'Orçamento-base'!I221,"")</f>
        <v>un</v>
      </c>
      <c r="G221" s="172"/>
      <c r="H221" s="154" t="str">
        <f t="shared" si="3"/>
        <v/>
      </c>
      <c r="I221" s="146"/>
      <c r="J221" s="146"/>
      <c r="K221" s="71"/>
    </row>
    <row r="222" spans="1:11" x14ac:dyDescent="0.25">
      <c r="A222" s="160" t="str">
        <f>IF('Orçamento-base'!A222&gt;0,'Orçamento-base'!A222,"")</f>
        <v/>
      </c>
      <c r="B222" s="160">
        <f>'Orçamento-base'!B222</f>
        <v>211</v>
      </c>
      <c r="C222" s="160">
        <f>IF('Orçamento-base'!C222&gt;0,'Orçamento-base'!C222,"")</f>
        <v>211</v>
      </c>
      <c r="D222" s="154" t="str">
        <f>IF('Orçamento-base'!G222&gt;0,'Orçamento-base'!G222,"")</f>
        <v>Pincel para pintura nº 12</v>
      </c>
      <c r="E222" s="202">
        <f>IF('Orçamento-base'!H222&gt;0,'Orçamento-base'!H222,"")</f>
        <v>112</v>
      </c>
      <c r="F222" s="154" t="str">
        <f>IF('Orçamento-base'!I222&gt;0,'Orçamento-base'!I222,"")</f>
        <v>un</v>
      </c>
      <c r="G222" s="172"/>
      <c r="H222" s="154" t="str">
        <f t="shared" si="3"/>
        <v/>
      </c>
      <c r="I222" s="146"/>
      <c r="J222" s="146"/>
      <c r="K222" s="71"/>
    </row>
    <row r="223" spans="1:11" x14ac:dyDescent="0.25">
      <c r="A223" s="160" t="str">
        <f>IF('Orçamento-base'!A223&gt;0,'Orçamento-base'!A223,"")</f>
        <v/>
      </c>
      <c r="B223" s="160">
        <f>'Orçamento-base'!B223</f>
        <v>212</v>
      </c>
      <c r="C223" s="160">
        <f>IF('Orçamento-base'!C223&gt;0,'Orçamento-base'!C223,"")</f>
        <v>212</v>
      </c>
      <c r="D223" s="154" t="str">
        <f>IF('Orçamento-base'!G223&gt;0,'Orçamento-base'!G223,"")</f>
        <v>Pincel para pintura nº 18</v>
      </c>
      <c r="E223" s="202">
        <f>IF('Orçamento-base'!H223&gt;0,'Orçamento-base'!H223,"")</f>
        <v>120</v>
      </c>
      <c r="F223" s="154" t="str">
        <f>IF('Orçamento-base'!I223&gt;0,'Orçamento-base'!I223,"")</f>
        <v>un</v>
      </c>
      <c r="G223" s="172"/>
      <c r="H223" s="154" t="str">
        <f t="shared" si="3"/>
        <v/>
      </c>
      <c r="I223" s="146"/>
      <c r="J223" s="146"/>
      <c r="K223" s="71"/>
    </row>
    <row r="224" spans="1:11" x14ac:dyDescent="0.25">
      <c r="A224" s="160" t="str">
        <f>IF('Orçamento-base'!A224&gt;0,'Orçamento-base'!A224,"")</f>
        <v/>
      </c>
      <c r="B224" s="160">
        <f>'Orçamento-base'!B224</f>
        <v>213</v>
      </c>
      <c r="C224" s="160">
        <f>IF('Orçamento-base'!C224&gt;0,'Orçamento-base'!C224,"")</f>
        <v>213</v>
      </c>
      <c r="D224" s="154" t="str">
        <f>IF('Orçamento-base'!G224&gt;0,'Orçamento-base'!G224,"")</f>
        <v>Pincel marcador AZUL</v>
      </c>
      <c r="E224" s="202">
        <f>IF('Orçamento-base'!H224&gt;0,'Orçamento-base'!H224,"")</f>
        <v>100</v>
      </c>
      <c r="F224" s="154" t="str">
        <f>IF('Orçamento-base'!I224&gt;0,'Orçamento-base'!I224,"")</f>
        <v>cx</v>
      </c>
      <c r="G224" s="172"/>
      <c r="H224" s="154" t="str">
        <f t="shared" si="3"/>
        <v/>
      </c>
      <c r="I224" s="146"/>
      <c r="J224" s="146"/>
      <c r="K224" s="71"/>
    </row>
    <row r="225" spans="1:11" x14ac:dyDescent="0.25">
      <c r="A225" s="160" t="str">
        <f>IF('Orçamento-base'!A225&gt;0,'Orçamento-base'!A225,"")</f>
        <v/>
      </c>
      <c r="B225" s="160">
        <f>'Orçamento-base'!B225</f>
        <v>214</v>
      </c>
      <c r="C225" s="160">
        <f>IF('Orçamento-base'!C225&gt;0,'Orçamento-base'!C225,"")</f>
        <v>214</v>
      </c>
      <c r="D225" s="154" t="str">
        <f>IF('Orçamento-base'!G225&gt;0,'Orçamento-base'!G225,"")</f>
        <v>Pincel marcador VERMELHA</v>
      </c>
      <c r="E225" s="202">
        <f>IF('Orçamento-base'!H225&gt;0,'Orçamento-base'!H225,"")</f>
        <v>80</v>
      </c>
      <c r="F225" s="154" t="str">
        <f>IF('Orçamento-base'!I225&gt;0,'Orçamento-base'!I225,"")</f>
        <v>cx</v>
      </c>
      <c r="G225" s="172"/>
      <c r="H225" s="154" t="str">
        <f t="shared" si="3"/>
        <v/>
      </c>
      <c r="I225" s="146"/>
      <c r="J225" s="146"/>
      <c r="K225" s="71"/>
    </row>
    <row r="226" spans="1:11" x14ac:dyDescent="0.25">
      <c r="A226" s="160" t="str">
        <f>IF('Orçamento-base'!A226&gt;0,'Orçamento-base'!A226,"")</f>
        <v/>
      </c>
      <c r="B226" s="160">
        <f>'Orçamento-base'!B226</f>
        <v>215</v>
      </c>
      <c r="C226" s="160">
        <f>IF('Orçamento-base'!C226&gt;0,'Orçamento-base'!C226,"")</f>
        <v>215</v>
      </c>
      <c r="D226" s="154" t="str">
        <f>IF('Orçamento-base'!G226&gt;0,'Orçamento-base'!G226,"")</f>
        <v>Pincel marcador VERDE</v>
      </c>
      <c r="E226" s="202">
        <f>IF('Orçamento-base'!H226&gt;0,'Orçamento-base'!H226,"")</f>
        <v>50</v>
      </c>
      <c r="F226" s="154" t="str">
        <f>IF('Orçamento-base'!I226&gt;0,'Orçamento-base'!I226,"")</f>
        <v>cx</v>
      </c>
      <c r="G226" s="172"/>
      <c r="H226" s="154" t="str">
        <f t="shared" si="3"/>
        <v/>
      </c>
      <c r="I226" s="146"/>
      <c r="J226" s="146"/>
      <c r="K226" s="71"/>
    </row>
    <row r="227" spans="1:11" x14ac:dyDescent="0.25">
      <c r="A227" s="160" t="str">
        <f>IF('Orçamento-base'!A227&gt;0,'Orçamento-base'!A227,"")</f>
        <v/>
      </c>
      <c r="B227" s="160">
        <f>'Orçamento-base'!B227</f>
        <v>216</v>
      </c>
      <c r="C227" s="160">
        <f>IF('Orçamento-base'!C227&gt;0,'Orçamento-base'!C227,"")</f>
        <v>216</v>
      </c>
      <c r="D227" s="154" t="str">
        <f>IF('Orçamento-base'!G227&gt;0,'Orçamento-base'!G227,"")</f>
        <v>Pincel marcador LARANJA</v>
      </c>
      <c r="E227" s="202">
        <f>IF('Orçamento-base'!H227&gt;0,'Orçamento-base'!H227,"")</f>
        <v>50</v>
      </c>
      <c r="F227" s="154" t="str">
        <f>IF('Orçamento-base'!I227&gt;0,'Orçamento-base'!I227,"")</f>
        <v>cx</v>
      </c>
      <c r="G227" s="172"/>
      <c r="H227" s="154" t="str">
        <f t="shared" si="3"/>
        <v/>
      </c>
      <c r="I227" s="146"/>
      <c r="J227" s="146"/>
      <c r="K227" s="71"/>
    </row>
    <row r="228" spans="1:11" x14ac:dyDescent="0.25">
      <c r="A228" s="160" t="str">
        <f>IF('Orçamento-base'!A228&gt;0,'Orçamento-base'!A228,"")</f>
        <v/>
      </c>
      <c r="B228" s="160">
        <f>'Orçamento-base'!B228</f>
        <v>217</v>
      </c>
      <c r="C228" s="160">
        <f>IF('Orçamento-base'!C228&gt;0,'Orçamento-base'!C228,"")</f>
        <v>217</v>
      </c>
      <c r="D228" s="154" t="str">
        <f>IF('Orçamento-base'!G228&gt;0,'Orçamento-base'!G228,"")</f>
        <v>Pincel marcador VIOLETA</v>
      </c>
      <c r="E228" s="202">
        <f>IF('Orçamento-base'!H228&gt;0,'Orçamento-base'!H228,"")</f>
        <v>50</v>
      </c>
      <c r="F228" s="154" t="str">
        <f>IF('Orçamento-base'!I228&gt;0,'Orçamento-base'!I228,"")</f>
        <v>cx</v>
      </c>
      <c r="G228" s="172"/>
      <c r="H228" s="154" t="str">
        <f t="shared" si="3"/>
        <v/>
      </c>
      <c r="I228" s="146"/>
      <c r="J228" s="146"/>
      <c r="K228" s="71"/>
    </row>
    <row r="229" spans="1:11" x14ac:dyDescent="0.25">
      <c r="A229" s="160" t="str">
        <f>IF('Orçamento-base'!A229&gt;0,'Orçamento-base'!A229,"")</f>
        <v/>
      </c>
      <c r="B229" s="160">
        <f>'Orçamento-base'!B229</f>
        <v>218</v>
      </c>
      <c r="C229" s="160">
        <f>IF('Orçamento-base'!C229&gt;0,'Orçamento-base'!C229,"")</f>
        <v>218</v>
      </c>
      <c r="D229" s="154" t="str">
        <f>IF('Orçamento-base'!G229&gt;0,'Orçamento-base'!G229,"")</f>
        <v>Pincel marcador PRETO</v>
      </c>
      <c r="E229" s="202">
        <f>IF('Orçamento-base'!H229&gt;0,'Orçamento-base'!H229,"")</f>
        <v>100</v>
      </c>
      <c r="F229" s="154" t="str">
        <f>IF('Orçamento-base'!I229&gt;0,'Orçamento-base'!I229,"")</f>
        <v>cx</v>
      </c>
      <c r="G229" s="172"/>
      <c r="H229" s="154" t="str">
        <f t="shared" si="3"/>
        <v/>
      </c>
      <c r="I229" s="146"/>
      <c r="J229" s="146"/>
      <c r="K229" s="71"/>
    </row>
    <row r="230" spans="1:11" x14ac:dyDescent="0.25">
      <c r="A230" s="160" t="str">
        <f>IF('Orçamento-base'!A230&gt;0,'Orçamento-base'!A230,"")</f>
        <v/>
      </c>
      <c r="B230" s="160">
        <f>'Orçamento-base'!B230</f>
        <v>219</v>
      </c>
      <c r="C230" s="160">
        <f>IF('Orçamento-base'!C230&gt;0,'Orçamento-base'!C230,"")</f>
        <v>219</v>
      </c>
      <c r="D230" s="154" t="str">
        <f>IF('Orçamento-base'!G230&gt;0,'Orçamento-base'!G230,"")</f>
        <v>Pistola de Cola quente 7,5x30</v>
      </c>
      <c r="E230" s="202">
        <f>IF('Orçamento-base'!H230&gt;0,'Orçamento-base'!H230,"")</f>
        <v>36</v>
      </c>
      <c r="F230" s="154" t="str">
        <f>IF('Orçamento-base'!I230&gt;0,'Orçamento-base'!I230,"")</f>
        <v>un</v>
      </c>
      <c r="G230" s="172"/>
      <c r="H230" s="154" t="str">
        <f t="shared" si="3"/>
        <v/>
      </c>
      <c r="I230" s="146"/>
      <c r="J230" s="146"/>
      <c r="K230" s="71"/>
    </row>
    <row r="231" spans="1:11" x14ac:dyDescent="0.25">
      <c r="A231" s="160" t="str">
        <f>IF('Orçamento-base'!A231&gt;0,'Orçamento-base'!A231,"")</f>
        <v/>
      </c>
      <c r="B231" s="160">
        <f>'Orçamento-base'!B231</f>
        <v>220</v>
      </c>
      <c r="C231" s="160">
        <f>IF('Orçamento-base'!C231&gt;0,'Orçamento-base'!C231,"")</f>
        <v>220</v>
      </c>
      <c r="D231" s="154" t="str">
        <f>IF('Orçamento-base'!G231&gt;0,'Orçamento-base'!G231,"")</f>
        <v>Pistola de Cola Quente 11,2x30</v>
      </c>
      <c r="E231" s="202">
        <f>IF('Orçamento-base'!H231&gt;0,'Orçamento-base'!H231,"")</f>
        <v>17</v>
      </c>
      <c r="F231" s="154" t="str">
        <f>IF('Orçamento-base'!I231&gt;0,'Orçamento-base'!I231,"")</f>
        <v>un</v>
      </c>
      <c r="G231" s="172"/>
      <c r="H231" s="154" t="str">
        <f t="shared" si="3"/>
        <v/>
      </c>
      <c r="I231" s="146"/>
      <c r="J231" s="146"/>
      <c r="K231" s="71"/>
    </row>
    <row r="232" spans="1:11" x14ac:dyDescent="0.25">
      <c r="A232" s="160" t="str">
        <f>IF('Orçamento-base'!A232&gt;0,'Orçamento-base'!A232,"")</f>
        <v/>
      </c>
      <c r="B232" s="160">
        <f>'Orçamento-base'!B232</f>
        <v>221</v>
      </c>
      <c r="C232" s="160">
        <f>IF('Orçamento-base'!C232&gt;0,'Orçamento-base'!C232,"")</f>
        <v>221</v>
      </c>
      <c r="D232" s="154" t="str">
        <f>IF('Orçamento-base'!G232&gt;0,'Orçamento-base'!G232,"")</f>
        <v>Plástico Adesivo tipo Contac</v>
      </c>
      <c r="E232" s="202">
        <f>IF('Orçamento-base'!H232&gt;0,'Orçamento-base'!H232,"")</f>
        <v>18</v>
      </c>
      <c r="F232" s="154" t="str">
        <f>IF('Orçamento-base'!I232&gt;0,'Orçamento-base'!I232,"")</f>
        <v>rl</v>
      </c>
      <c r="G232" s="172">
        <v>71.349999999999994</v>
      </c>
      <c r="H232" s="154">
        <f t="shared" si="3"/>
        <v>1284.3</v>
      </c>
      <c r="I232" s="146"/>
      <c r="J232" s="146"/>
      <c r="K232" s="71"/>
    </row>
    <row r="233" spans="1:11" x14ac:dyDescent="0.25">
      <c r="A233" s="160" t="str">
        <f>IF('Orçamento-base'!A233&gt;0,'Orçamento-base'!A233,"")</f>
        <v/>
      </c>
      <c r="B233" s="160">
        <f>'Orçamento-base'!B233</f>
        <v>222</v>
      </c>
      <c r="C233" s="160">
        <f>IF('Orçamento-base'!C233&gt;0,'Orçamento-base'!C233,"")</f>
        <v>222</v>
      </c>
      <c r="D233" s="154" t="str">
        <f>IF('Orçamento-base'!G233&gt;0,'Orçamento-base'!G233,"")</f>
        <v xml:space="preserve">Plastico Transparente </v>
      </c>
      <c r="E233" s="202">
        <f>IF('Orçamento-base'!H233&gt;0,'Orçamento-base'!H233,"")</f>
        <v>3</v>
      </c>
      <c r="F233" s="154" t="str">
        <f>IF('Orçamento-base'!I233&gt;0,'Orçamento-base'!I233,"")</f>
        <v>un</v>
      </c>
      <c r="G233" s="172">
        <v>30.3</v>
      </c>
      <c r="H233" s="154">
        <f t="shared" si="3"/>
        <v>90.9</v>
      </c>
      <c r="I233" s="146"/>
      <c r="J233" s="146"/>
      <c r="K233" s="71"/>
    </row>
    <row r="234" spans="1:11" x14ac:dyDescent="0.25">
      <c r="A234" s="160" t="str">
        <f>IF('Orçamento-base'!A234&gt;0,'Orçamento-base'!A234,"")</f>
        <v/>
      </c>
      <c r="B234" s="160">
        <f>'Orçamento-base'!B234</f>
        <v>223</v>
      </c>
      <c r="C234" s="160">
        <f>IF('Orçamento-base'!C234&gt;0,'Orçamento-base'!C234,"")</f>
        <v>223</v>
      </c>
      <c r="D234" s="154" t="str">
        <f>IF('Orçamento-base'!G234&gt;0,'Orçamento-base'!G234,"")</f>
        <v>Prato de Papelão</v>
      </c>
      <c r="E234" s="202">
        <f>IF('Orçamento-base'!H234&gt;0,'Orçamento-base'!H234,"")</f>
        <v>120</v>
      </c>
      <c r="F234" s="154" t="str">
        <f>IF('Orçamento-base'!I234&gt;0,'Orçamento-base'!I234,"")</f>
        <v>pac</v>
      </c>
      <c r="G234" s="172"/>
      <c r="H234" s="154" t="str">
        <f t="shared" si="3"/>
        <v/>
      </c>
      <c r="I234" s="146"/>
      <c r="J234" s="146"/>
      <c r="K234" s="71"/>
    </row>
    <row r="235" spans="1:11" x14ac:dyDescent="0.25">
      <c r="A235" s="160" t="str">
        <f>IF('Orçamento-base'!A235&gt;0,'Orçamento-base'!A235,"")</f>
        <v/>
      </c>
      <c r="B235" s="160">
        <f>'Orçamento-base'!B235</f>
        <v>224</v>
      </c>
      <c r="C235" s="160">
        <f>IF('Orçamento-base'!C235&gt;0,'Orçamento-base'!C235,"")</f>
        <v>224</v>
      </c>
      <c r="D235" s="154" t="str">
        <f>IF('Orçamento-base'!G235&gt;0,'Orçamento-base'!G235,"")</f>
        <v xml:space="preserve">Pratos plásticos descartáveis </v>
      </c>
      <c r="E235" s="202">
        <f>IF('Orçamento-base'!H235&gt;0,'Orçamento-base'!H235,"")</f>
        <v>90</v>
      </c>
      <c r="F235" s="154" t="str">
        <f>IF('Orçamento-base'!I235&gt;0,'Orçamento-base'!I235,"")</f>
        <v>pac</v>
      </c>
      <c r="G235" s="172"/>
      <c r="H235" s="154" t="str">
        <f t="shared" si="3"/>
        <v/>
      </c>
      <c r="I235" s="146"/>
      <c r="J235" s="146"/>
      <c r="K235" s="71"/>
    </row>
    <row r="236" spans="1:11" x14ac:dyDescent="0.25">
      <c r="A236" s="160" t="str">
        <f>IF('Orçamento-base'!A236&gt;0,'Orçamento-base'!A236,"")</f>
        <v/>
      </c>
      <c r="B236" s="160">
        <f>'Orçamento-base'!B236</f>
        <v>225</v>
      </c>
      <c r="C236" s="160">
        <f>IF('Orçamento-base'!C236&gt;0,'Orçamento-base'!C236,"")</f>
        <v>225</v>
      </c>
      <c r="D236" s="154" t="str">
        <f>IF('Orçamento-base'!G236&gt;0,'Orçamento-base'!G236,"")</f>
        <v>Quadro Mural magnético</v>
      </c>
      <c r="E236" s="202">
        <f>IF('Orçamento-base'!H236&gt;0,'Orçamento-base'!H236,"")</f>
        <v>10</v>
      </c>
      <c r="F236" s="154" t="str">
        <f>IF('Orçamento-base'!I236&gt;0,'Orçamento-base'!I236,"")</f>
        <v>un</v>
      </c>
      <c r="G236" s="172"/>
      <c r="H236" s="154" t="str">
        <f t="shared" si="3"/>
        <v/>
      </c>
      <c r="I236" s="146"/>
      <c r="J236" s="146"/>
      <c r="K236" s="71"/>
    </row>
    <row r="237" spans="1:11" x14ac:dyDescent="0.25">
      <c r="A237" s="160" t="str">
        <f>IF('Orçamento-base'!A237&gt;0,'Orçamento-base'!A237,"")</f>
        <v/>
      </c>
      <c r="B237" s="160">
        <f>'Orçamento-base'!B237</f>
        <v>226</v>
      </c>
      <c r="C237" s="160">
        <f>IF('Orçamento-base'!C237&gt;0,'Orçamento-base'!C237,"")</f>
        <v>226</v>
      </c>
      <c r="D237" s="154" t="str">
        <f>IF('Orçamento-base'!G237&gt;0,'Orçamento-base'!G237,"")</f>
        <v>Régua Plástica 30cm</v>
      </c>
      <c r="E237" s="202">
        <f>IF('Orçamento-base'!H237&gt;0,'Orçamento-base'!H237,"")</f>
        <v>90</v>
      </c>
      <c r="F237" s="154" t="str">
        <f>IF('Orçamento-base'!I237&gt;0,'Orçamento-base'!I237,"")</f>
        <v>un</v>
      </c>
      <c r="G237" s="172">
        <v>1.95</v>
      </c>
      <c r="H237" s="154">
        <f t="shared" si="3"/>
        <v>175.5</v>
      </c>
      <c r="I237" s="146"/>
      <c r="J237" s="146"/>
      <c r="K237" s="71"/>
    </row>
    <row r="238" spans="1:11" x14ac:dyDescent="0.25">
      <c r="A238" s="160" t="str">
        <f>IF('Orçamento-base'!A238&gt;0,'Orçamento-base'!A238,"")</f>
        <v/>
      </c>
      <c r="B238" s="160">
        <f>'Orçamento-base'!B238</f>
        <v>227</v>
      </c>
      <c r="C238" s="160">
        <f>IF('Orçamento-base'!C238&gt;0,'Orçamento-base'!C238,"")</f>
        <v>227</v>
      </c>
      <c r="D238" s="154" t="str">
        <f>IF('Orçamento-base'!G238&gt;0,'Orçamento-base'!G238,"")</f>
        <v>Rolo  para pintura 5 cm de espessura em espuma</v>
      </c>
      <c r="E238" s="202">
        <f>IF('Orçamento-base'!H238&gt;0,'Orçamento-base'!H238,"")</f>
        <v>50</v>
      </c>
      <c r="F238" s="154" t="str">
        <f>IF('Orçamento-base'!I238&gt;0,'Orçamento-base'!I238,"")</f>
        <v>un</v>
      </c>
      <c r="G238" s="172"/>
      <c r="H238" s="154" t="str">
        <f t="shared" si="3"/>
        <v/>
      </c>
      <c r="I238" s="146"/>
      <c r="J238" s="146"/>
      <c r="K238" s="71"/>
    </row>
    <row r="239" spans="1:11" x14ac:dyDescent="0.25">
      <c r="A239" s="160" t="str">
        <f>IF('Orçamento-base'!A239&gt;0,'Orçamento-base'!A239,"")</f>
        <v/>
      </c>
      <c r="B239" s="160">
        <f>'Orçamento-base'!B239</f>
        <v>228</v>
      </c>
      <c r="C239" s="160">
        <f>IF('Orçamento-base'!C239&gt;0,'Orçamento-base'!C239,"")</f>
        <v>228</v>
      </c>
      <c r="D239" s="154" t="str">
        <f>IF('Orçamento-base'!G239&gt;0,'Orçamento-base'!G239,"")</f>
        <v>Sacolas Plásticas 60x 75</v>
      </c>
      <c r="E239" s="202">
        <f>IF('Orçamento-base'!H239&gt;0,'Orçamento-base'!H239,"")</f>
        <v>4</v>
      </c>
      <c r="F239" s="154" t="str">
        <f>IF('Orçamento-base'!I239&gt;0,'Orçamento-base'!I239,"")</f>
        <v>cx</v>
      </c>
      <c r="G239" s="172"/>
      <c r="H239" s="154" t="str">
        <f t="shared" si="3"/>
        <v/>
      </c>
      <c r="I239" s="146"/>
      <c r="J239" s="146"/>
      <c r="K239" s="71"/>
    </row>
    <row r="240" spans="1:11" x14ac:dyDescent="0.25">
      <c r="A240" s="160" t="str">
        <f>IF('Orçamento-base'!A240&gt;0,'Orçamento-base'!A240,"")</f>
        <v/>
      </c>
      <c r="B240" s="160">
        <f>'Orçamento-base'!B240</f>
        <v>229</v>
      </c>
      <c r="C240" s="160">
        <f>IF('Orçamento-base'!C240&gt;0,'Orçamento-base'!C240,"")</f>
        <v>229</v>
      </c>
      <c r="D240" s="154" t="str">
        <f>IF('Orçamento-base'!G240&gt;0,'Orçamento-base'!G240,"")</f>
        <v>Sacos de papel 10x15</v>
      </c>
      <c r="E240" s="202">
        <f>IF('Orçamento-base'!H240&gt;0,'Orçamento-base'!H240,"")</f>
        <v>54</v>
      </c>
      <c r="F240" s="154" t="str">
        <f>IF('Orçamento-base'!I240&gt;0,'Orçamento-base'!I240,"")</f>
        <v>cx</v>
      </c>
      <c r="G240" s="172"/>
      <c r="H240" s="154" t="str">
        <f t="shared" si="3"/>
        <v/>
      </c>
      <c r="I240" s="146"/>
      <c r="J240" s="146"/>
      <c r="K240" s="71"/>
    </row>
    <row r="241" spans="1:11" x14ac:dyDescent="0.25">
      <c r="A241" s="160" t="str">
        <f>IF('Orçamento-base'!A241&gt;0,'Orçamento-base'!A241,"")</f>
        <v/>
      </c>
      <c r="B241" s="160">
        <f>'Orçamento-base'!B241</f>
        <v>230</v>
      </c>
      <c r="C241" s="160">
        <f>IF('Orçamento-base'!C241&gt;0,'Orçamento-base'!C241,"")</f>
        <v>230</v>
      </c>
      <c r="D241" s="154" t="str">
        <f>IF('Orçamento-base'!G241&gt;0,'Orçamento-base'!G241,"")</f>
        <v>Sacos de papel 13x21</v>
      </c>
      <c r="E241" s="202">
        <f>IF('Orçamento-base'!H241&gt;0,'Orçamento-base'!H241,"")</f>
        <v>108</v>
      </c>
      <c r="F241" s="154" t="str">
        <f>IF('Orçamento-base'!I241&gt;0,'Orçamento-base'!I241,"")</f>
        <v>cx</v>
      </c>
      <c r="G241" s="172"/>
      <c r="H241" s="154" t="str">
        <f t="shared" si="3"/>
        <v/>
      </c>
      <c r="I241" s="146"/>
      <c r="J241" s="146"/>
      <c r="K241" s="71"/>
    </row>
    <row r="242" spans="1:11" x14ac:dyDescent="0.25">
      <c r="A242" s="160" t="str">
        <f>IF('Orçamento-base'!A242&gt;0,'Orçamento-base'!A242,"")</f>
        <v/>
      </c>
      <c r="B242" s="160">
        <f>'Orçamento-base'!B242</f>
        <v>231</v>
      </c>
      <c r="C242" s="160">
        <f>IF('Orçamento-base'!C242&gt;0,'Orçamento-base'!C242,"")</f>
        <v>231</v>
      </c>
      <c r="D242" s="154" t="str">
        <f>IF('Orçamento-base'!G242&gt;0,'Orçamento-base'!G242,"")</f>
        <v>Sacolas Plásticas 48x58</v>
      </c>
      <c r="E242" s="202">
        <f>IF('Orçamento-base'!H242&gt;0,'Orçamento-base'!H242,"")</f>
        <v>6</v>
      </c>
      <c r="F242" s="154" t="str">
        <f>IF('Orçamento-base'!I242&gt;0,'Orçamento-base'!I242,"")</f>
        <v>cx</v>
      </c>
      <c r="G242" s="172">
        <v>118.7</v>
      </c>
      <c r="H242" s="154">
        <f t="shared" si="3"/>
        <v>712.2</v>
      </c>
      <c r="I242" s="146"/>
      <c r="J242" s="146"/>
      <c r="K242" s="71"/>
    </row>
    <row r="243" spans="1:11" x14ac:dyDescent="0.25">
      <c r="A243" s="160" t="str">
        <f>IF('Orçamento-base'!A243&gt;0,'Orçamento-base'!A243,"")</f>
        <v/>
      </c>
      <c r="B243" s="160">
        <f>'Orçamento-base'!B243</f>
        <v>232</v>
      </c>
      <c r="C243" s="160">
        <f>IF('Orçamento-base'!C243&gt;0,'Orçamento-base'!C243,"")</f>
        <v>232</v>
      </c>
      <c r="D243" s="154" t="str">
        <f>IF('Orçamento-base'!G243&gt;0,'Orçamento-base'!G243,"")</f>
        <v>Sacolas Kraft G</v>
      </c>
      <c r="E243" s="202">
        <f>IF('Orçamento-base'!H243&gt;0,'Orçamento-base'!H243,"")</f>
        <v>240</v>
      </c>
      <c r="F243" s="154" t="str">
        <f>IF('Orçamento-base'!I243&gt;0,'Orçamento-base'!I243,"")</f>
        <v>un</v>
      </c>
      <c r="G243" s="172"/>
      <c r="H243" s="154" t="str">
        <f t="shared" si="3"/>
        <v/>
      </c>
      <c r="I243" s="146"/>
      <c r="J243" s="146"/>
      <c r="K243" s="71"/>
    </row>
    <row r="244" spans="1:11" x14ac:dyDescent="0.25">
      <c r="A244" s="160" t="str">
        <f>IF('Orçamento-base'!A244&gt;0,'Orçamento-base'!A244,"")</f>
        <v/>
      </c>
      <c r="B244" s="160">
        <f>'Orçamento-base'!B244</f>
        <v>233</v>
      </c>
      <c r="C244" s="160">
        <f>IF('Orçamento-base'!C244&gt;0,'Orçamento-base'!C244,"")</f>
        <v>233</v>
      </c>
      <c r="D244" s="154" t="str">
        <f>IF('Orçamento-base'!G244&gt;0,'Orçamento-base'!G244,"")</f>
        <v>Sacolas Kraft P</v>
      </c>
      <c r="E244" s="202">
        <f>IF('Orçamento-base'!H244&gt;0,'Orçamento-base'!H244,"")</f>
        <v>240</v>
      </c>
      <c r="F244" s="154" t="str">
        <f>IF('Orçamento-base'!I244&gt;0,'Orçamento-base'!I244,"")</f>
        <v>un</v>
      </c>
      <c r="G244" s="172"/>
      <c r="H244" s="154" t="str">
        <f t="shared" si="3"/>
        <v/>
      </c>
      <c r="I244" s="146"/>
      <c r="J244" s="146"/>
      <c r="K244" s="71"/>
    </row>
    <row r="245" spans="1:11" x14ac:dyDescent="0.25">
      <c r="A245" s="160" t="str">
        <f>IF('Orçamento-base'!A245&gt;0,'Orçamento-base'!A245,"")</f>
        <v/>
      </c>
      <c r="B245" s="160">
        <f>'Orçamento-base'!B245</f>
        <v>234</v>
      </c>
      <c r="C245" s="160">
        <f>IF('Orçamento-base'!C245&gt;0,'Orçamento-base'!C245,"")</f>
        <v>234</v>
      </c>
      <c r="D245" s="154" t="str">
        <f>IF('Orçamento-base'!G245&gt;0,'Orçamento-base'!G245,"")</f>
        <v xml:space="preserve">Sacolas Kraft M </v>
      </c>
      <c r="E245" s="202">
        <f>IF('Orçamento-base'!H245&gt;0,'Orçamento-base'!H245,"")</f>
        <v>400</v>
      </c>
      <c r="F245" s="154" t="str">
        <f>IF('Orçamento-base'!I245&gt;0,'Orçamento-base'!I245,"")</f>
        <v>un</v>
      </c>
      <c r="G245" s="172"/>
      <c r="H245" s="154" t="str">
        <f t="shared" si="3"/>
        <v/>
      </c>
      <c r="I245" s="146"/>
      <c r="J245" s="146"/>
      <c r="K245" s="71"/>
    </row>
    <row r="246" spans="1:11" x14ac:dyDescent="0.25">
      <c r="A246" s="160" t="str">
        <f>IF('Orçamento-base'!A246&gt;0,'Orçamento-base'!A246,"")</f>
        <v/>
      </c>
      <c r="B246" s="160">
        <f>'Orçamento-base'!B246</f>
        <v>235</v>
      </c>
      <c r="C246" s="160">
        <f>IF('Orçamento-base'!C246&gt;0,'Orçamento-base'!C246,"")</f>
        <v>235</v>
      </c>
      <c r="D246" s="154" t="str">
        <f>IF('Orçamento-base'!G246&gt;0,'Orçamento-base'!G246,"")</f>
        <v>Sacos Plásticos transparentes 4 furos</v>
      </c>
      <c r="E246" s="202">
        <f>IF('Orçamento-base'!H246&gt;0,'Orçamento-base'!H246,"")</f>
        <v>30</v>
      </c>
      <c r="F246" s="154" t="str">
        <f>IF('Orçamento-base'!I246&gt;0,'Orçamento-base'!I246,"")</f>
        <v>cx</v>
      </c>
      <c r="G246" s="172"/>
      <c r="H246" s="154" t="str">
        <f t="shared" si="3"/>
        <v/>
      </c>
      <c r="I246" s="146"/>
      <c r="J246" s="146"/>
      <c r="K246" s="71"/>
    </row>
    <row r="247" spans="1:11" x14ac:dyDescent="0.25">
      <c r="A247" s="160" t="str">
        <f>IF('Orçamento-base'!A247&gt;0,'Orçamento-base'!A247,"")</f>
        <v/>
      </c>
      <c r="B247" s="160">
        <f>'Orçamento-base'!B247</f>
        <v>236</v>
      </c>
      <c r="C247" s="160">
        <f>IF('Orçamento-base'!C247&gt;0,'Orçamento-base'!C247,"")</f>
        <v>236</v>
      </c>
      <c r="D247" s="154" t="str">
        <f>IF('Orçamento-base'!G247&gt;0,'Orçamento-base'!G247,"")</f>
        <v>Suporte de mesa para fita grande</v>
      </c>
      <c r="E247" s="202">
        <f>IF('Orçamento-base'!H247&gt;0,'Orçamento-base'!H247,"")</f>
        <v>14</v>
      </c>
      <c r="F247" s="154" t="str">
        <f>IF('Orçamento-base'!I247&gt;0,'Orçamento-base'!I247,"")</f>
        <v>un</v>
      </c>
      <c r="G247" s="172"/>
      <c r="H247" s="154" t="str">
        <f t="shared" si="3"/>
        <v/>
      </c>
      <c r="I247" s="146"/>
      <c r="J247" s="146"/>
      <c r="K247" s="71"/>
    </row>
    <row r="248" spans="1:11" x14ac:dyDescent="0.25">
      <c r="A248" s="160" t="str">
        <f>IF('Orçamento-base'!A248&gt;0,'Orçamento-base'!A248,"")</f>
        <v/>
      </c>
      <c r="B248" s="160">
        <f>'Orçamento-base'!B248</f>
        <v>237</v>
      </c>
      <c r="C248" s="160">
        <f>IF('Orçamento-base'!C248&gt;0,'Orçamento-base'!C248,"")</f>
        <v>237</v>
      </c>
      <c r="D248" s="154" t="str">
        <f>IF('Orçamento-base'!G248&gt;0,'Orçamento-base'!G248,"")</f>
        <v>Suporte plástico para balões</v>
      </c>
      <c r="E248" s="202">
        <f>IF('Orçamento-base'!H248&gt;0,'Orçamento-base'!H248,"")</f>
        <v>100</v>
      </c>
      <c r="F248" s="154" t="str">
        <f>IF('Orçamento-base'!I248&gt;0,'Orçamento-base'!I248,"")</f>
        <v>un</v>
      </c>
      <c r="G248" s="172"/>
      <c r="H248" s="154" t="str">
        <f t="shared" si="3"/>
        <v/>
      </c>
      <c r="I248" s="146"/>
      <c r="J248" s="146"/>
      <c r="K248" s="71"/>
    </row>
    <row r="249" spans="1:11" x14ac:dyDescent="0.25">
      <c r="A249" s="160" t="str">
        <f>IF('Orçamento-base'!A249&gt;0,'Orçamento-base'!A249,"")</f>
        <v/>
      </c>
      <c r="B249" s="160">
        <f>'Orçamento-base'!B249</f>
        <v>238</v>
      </c>
      <c r="C249" s="160">
        <f>IF('Orçamento-base'!C249&gt;0,'Orçamento-base'!C249,"")</f>
        <v>238</v>
      </c>
      <c r="D249" s="154" t="str">
        <f>IF('Orçamento-base'!G249&gt;0,'Orçamento-base'!G249,"")</f>
        <v xml:space="preserve">Spray color jet </v>
      </c>
      <c r="E249" s="202">
        <f>IF('Orçamento-base'!H249&gt;0,'Orçamento-base'!H249,"")</f>
        <v>14</v>
      </c>
      <c r="F249" s="154" t="str">
        <f>IF('Orçamento-base'!I249&gt;0,'Orçamento-base'!I249,"")</f>
        <v>un</v>
      </c>
      <c r="G249" s="172"/>
      <c r="H249" s="154" t="str">
        <f t="shared" si="3"/>
        <v/>
      </c>
      <c r="I249" s="146"/>
      <c r="J249" s="146"/>
      <c r="K249" s="71"/>
    </row>
    <row r="250" spans="1:11" x14ac:dyDescent="0.25">
      <c r="A250" s="160" t="str">
        <f>IF('Orçamento-base'!A250&gt;0,'Orçamento-base'!A250,"")</f>
        <v/>
      </c>
      <c r="B250" s="160">
        <f>'Orçamento-base'!B250</f>
        <v>239</v>
      </c>
      <c r="C250" s="160">
        <f>IF('Orçamento-base'!C250&gt;0,'Orçamento-base'!C250,"")</f>
        <v>239</v>
      </c>
      <c r="D250" s="154" t="str">
        <f>IF('Orçamento-base'!G250&gt;0,'Orçamento-base'!G250,"")</f>
        <v>Tesoura ponta fina</v>
      </c>
      <c r="E250" s="202">
        <f>IF('Orçamento-base'!H250&gt;0,'Orçamento-base'!H250,"")</f>
        <v>100</v>
      </c>
      <c r="F250" s="154" t="str">
        <f>IF('Orçamento-base'!I250&gt;0,'Orçamento-base'!I250,"")</f>
        <v>un</v>
      </c>
      <c r="G250" s="172"/>
      <c r="H250" s="154" t="str">
        <f t="shared" si="3"/>
        <v/>
      </c>
      <c r="I250" s="146"/>
      <c r="J250" s="146"/>
      <c r="K250" s="71"/>
    </row>
    <row r="251" spans="1:11" x14ac:dyDescent="0.25">
      <c r="A251" s="160" t="str">
        <f>IF('Orçamento-base'!A251&gt;0,'Orçamento-base'!A251,"")</f>
        <v/>
      </c>
      <c r="B251" s="160">
        <f>'Orçamento-base'!B251</f>
        <v>240</v>
      </c>
      <c r="C251" s="160">
        <f>IF('Orçamento-base'!C251&gt;0,'Orçamento-base'!C251,"")</f>
        <v>240</v>
      </c>
      <c r="D251" s="154" t="str">
        <f>IF('Orçamento-base'!G251&gt;0,'Orçamento-base'!G251,"")</f>
        <v>Tesoura levemente arredondada</v>
      </c>
      <c r="E251" s="202">
        <f>IF('Orçamento-base'!H251&gt;0,'Orçamento-base'!H251,"")</f>
        <v>30</v>
      </c>
      <c r="F251" s="154" t="str">
        <f>IF('Orçamento-base'!I251&gt;0,'Orçamento-base'!I251,"")</f>
        <v>un</v>
      </c>
      <c r="G251" s="172"/>
      <c r="H251" s="154" t="str">
        <f t="shared" si="3"/>
        <v/>
      </c>
      <c r="I251" s="146"/>
      <c r="J251" s="146"/>
      <c r="K251" s="71"/>
    </row>
    <row r="252" spans="1:11" x14ac:dyDescent="0.25">
      <c r="A252" s="160" t="str">
        <f>IF('Orçamento-base'!A252&gt;0,'Orçamento-base'!A252,"")</f>
        <v/>
      </c>
      <c r="B252" s="160">
        <f>'Orçamento-base'!B252</f>
        <v>241</v>
      </c>
      <c r="C252" s="160">
        <f>IF('Orçamento-base'!C252&gt;0,'Orçamento-base'!C252,"")</f>
        <v>241</v>
      </c>
      <c r="D252" s="154" t="str">
        <f>IF('Orçamento-base'!G252&gt;0,'Orçamento-base'!G252,"")</f>
        <v xml:space="preserve">Tesoura sem ponta pequena </v>
      </c>
      <c r="E252" s="202">
        <f>IF('Orçamento-base'!H252&gt;0,'Orçamento-base'!H252,"")</f>
        <v>160</v>
      </c>
      <c r="F252" s="154" t="str">
        <f>IF('Orçamento-base'!I252&gt;0,'Orçamento-base'!I252,"")</f>
        <v>un</v>
      </c>
      <c r="G252" s="172"/>
      <c r="H252" s="154" t="str">
        <f t="shared" si="3"/>
        <v/>
      </c>
      <c r="I252" s="146"/>
      <c r="J252" s="146"/>
      <c r="K252" s="71"/>
    </row>
    <row r="253" spans="1:11" x14ac:dyDescent="0.25">
      <c r="A253" s="160" t="str">
        <f>IF('Orçamento-base'!A253&gt;0,'Orçamento-base'!A253,"")</f>
        <v/>
      </c>
      <c r="B253" s="160">
        <f>'Orçamento-base'!B253</f>
        <v>242</v>
      </c>
      <c r="C253" s="160">
        <f>IF('Orçamento-base'!C253&gt;0,'Orçamento-base'!C253,"")</f>
        <v>242</v>
      </c>
      <c r="D253" s="154" t="str">
        <f>IF('Orçamento-base'!G253&gt;0,'Orçamento-base'!G253,"")</f>
        <v>Tesoura para picotar</v>
      </c>
      <c r="E253" s="202">
        <f>IF('Orçamento-base'!H253&gt;0,'Orçamento-base'!H253,"")</f>
        <v>6</v>
      </c>
      <c r="F253" s="154" t="str">
        <f>IF('Orçamento-base'!I253&gt;0,'Orçamento-base'!I253,"")</f>
        <v>un</v>
      </c>
      <c r="G253" s="172"/>
      <c r="H253" s="154" t="str">
        <f t="shared" si="3"/>
        <v/>
      </c>
      <c r="I253" s="146"/>
      <c r="J253" s="146"/>
      <c r="K253" s="71"/>
    </row>
    <row r="254" spans="1:11" x14ac:dyDescent="0.25">
      <c r="A254" s="160" t="str">
        <f>IF('Orçamento-base'!A254&gt;0,'Orçamento-base'!A254,"")</f>
        <v/>
      </c>
      <c r="B254" s="160">
        <f>'Orçamento-base'!B254</f>
        <v>243</v>
      </c>
      <c r="C254" s="160">
        <f>IF('Orçamento-base'!C254&gt;0,'Orçamento-base'!C254,"")</f>
        <v>243</v>
      </c>
      <c r="D254" s="154" t="str">
        <f>IF('Orçamento-base'!G254&gt;0,'Orçamento-base'!G254,"")</f>
        <v>Tinta Acrílica fosca</v>
      </c>
      <c r="E254" s="202">
        <f>IF('Orçamento-base'!H254&gt;0,'Orçamento-base'!H254,"")</f>
        <v>150</v>
      </c>
      <c r="F254" s="154" t="str">
        <f>IF('Orçamento-base'!I254&gt;0,'Orçamento-base'!I254,"")</f>
        <v>un</v>
      </c>
      <c r="G254" s="172">
        <v>13.85</v>
      </c>
      <c r="H254" s="154">
        <f t="shared" si="3"/>
        <v>2077.5</v>
      </c>
      <c r="I254" s="146"/>
      <c r="J254" s="146"/>
      <c r="K254" s="71"/>
    </row>
    <row r="255" spans="1:11" x14ac:dyDescent="0.25">
      <c r="A255" s="160" t="str">
        <f>IF('Orçamento-base'!A255&gt;0,'Orçamento-base'!A255,"")</f>
        <v/>
      </c>
      <c r="B255" s="160">
        <f>'Orçamento-base'!B255</f>
        <v>244</v>
      </c>
      <c r="C255" s="160">
        <f>IF('Orçamento-base'!C255&gt;0,'Orçamento-base'!C255,"")</f>
        <v>244</v>
      </c>
      <c r="D255" s="154" t="str">
        <f>IF('Orçamento-base'!G255&gt;0,'Orçamento-base'!G255,"")</f>
        <v>Tinta guache</v>
      </c>
      <c r="E255" s="202">
        <f>IF('Orçamento-base'!H255&gt;0,'Orçamento-base'!H255,"")</f>
        <v>350</v>
      </c>
      <c r="F255" s="154" t="str">
        <f>IF('Orçamento-base'!I255&gt;0,'Orçamento-base'!I255,"")</f>
        <v>un</v>
      </c>
      <c r="G255" s="172"/>
      <c r="H255" s="154" t="str">
        <f t="shared" si="3"/>
        <v/>
      </c>
      <c r="I255" s="146"/>
      <c r="J255" s="146"/>
      <c r="K255" s="71"/>
    </row>
    <row r="256" spans="1:11" x14ac:dyDescent="0.25">
      <c r="A256" s="160" t="str">
        <f>IF('Orçamento-base'!A256&gt;0,'Orçamento-base'!A256,"")</f>
        <v/>
      </c>
      <c r="B256" s="160">
        <f>'Orçamento-base'!B256</f>
        <v>245</v>
      </c>
      <c r="C256" s="160">
        <f>IF('Orçamento-base'!C256&gt;0,'Orçamento-base'!C256,"")</f>
        <v>245</v>
      </c>
      <c r="D256" s="154" t="str">
        <f>IF('Orçamento-base'!G256&gt;0,'Orçamento-base'!G256,"")</f>
        <v>Tinta Relevo</v>
      </c>
      <c r="E256" s="202">
        <f>IF('Orçamento-base'!H256&gt;0,'Orçamento-base'!H256,"")</f>
        <v>110</v>
      </c>
      <c r="F256" s="154" t="str">
        <f>IF('Orçamento-base'!I256&gt;0,'Orçamento-base'!I256,"")</f>
        <v>un</v>
      </c>
      <c r="G256" s="172"/>
      <c r="H256" s="154" t="str">
        <f t="shared" si="3"/>
        <v/>
      </c>
      <c r="I256" s="146"/>
      <c r="J256" s="146"/>
      <c r="K256" s="71"/>
    </row>
    <row r="257" spans="1:11" x14ac:dyDescent="0.25">
      <c r="A257" s="160" t="str">
        <f>IF('Orçamento-base'!A257&gt;0,'Orçamento-base'!A257,"")</f>
        <v/>
      </c>
      <c r="B257" s="160">
        <f>'Orçamento-base'!B257</f>
        <v>246</v>
      </c>
      <c r="C257" s="160">
        <f>IF('Orçamento-base'!C257&gt;0,'Orçamento-base'!C257,"")</f>
        <v>246</v>
      </c>
      <c r="D257" s="154" t="str">
        <f>IF('Orçamento-base'!G257&gt;0,'Orçamento-base'!G257,"")</f>
        <v>Tinta para pintura de rosto 15 ml</v>
      </c>
      <c r="E257" s="202">
        <f>IF('Orçamento-base'!H257&gt;0,'Orçamento-base'!H257,"")</f>
        <v>12</v>
      </c>
      <c r="F257" s="154" t="str">
        <f>IF('Orçamento-base'!I257&gt;0,'Orçamento-base'!I257,"")</f>
        <v>un</v>
      </c>
      <c r="G257" s="172"/>
      <c r="H257" s="154" t="str">
        <f t="shared" si="3"/>
        <v/>
      </c>
      <c r="I257" s="146"/>
      <c r="J257" s="146"/>
      <c r="K257" s="71"/>
    </row>
    <row r="258" spans="1:11" x14ac:dyDescent="0.25">
      <c r="A258" s="160" t="str">
        <f>IF('Orçamento-base'!A258&gt;0,'Orçamento-base'!A258,"")</f>
        <v/>
      </c>
      <c r="B258" s="160">
        <f>'Orçamento-base'!B258</f>
        <v>247</v>
      </c>
      <c r="C258" s="160">
        <f>IF('Orçamento-base'!C258&gt;0,'Orçamento-base'!C258,"")</f>
        <v>247</v>
      </c>
      <c r="D258" s="154" t="str">
        <f>IF('Orçamento-base'!G258&gt;0,'Orçamento-base'!G258,"")</f>
        <v>Tinta para carimbo 40ml</v>
      </c>
      <c r="E258" s="202">
        <f>IF('Orçamento-base'!H258&gt;0,'Orçamento-base'!H258,"")</f>
        <v>14</v>
      </c>
      <c r="F258" s="154" t="str">
        <f>IF('Orçamento-base'!I258&gt;0,'Orçamento-base'!I258,"")</f>
        <v>un</v>
      </c>
      <c r="G258" s="172">
        <v>5.6</v>
      </c>
      <c r="H258" s="154">
        <f t="shared" si="3"/>
        <v>78.400000000000006</v>
      </c>
      <c r="I258" s="146"/>
      <c r="J258" s="146"/>
      <c r="K258" s="71"/>
    </row>
    <row r="259" spans="1:11" x14ac:dyDescent="0.25">
      <c r="A259" s="160" t="str">
        <f>IF('Orçamento-base'!A259&gt;0,'Orçamento-base'!A259,"")</f>
        <v/>
      </c>
      <c r="B259" s="160">
        <f>'Orçamento-base'!B259</f>
        <v>248</v>
      </c>
      <c r="C259" s="160">
        <f>IF('Orçamento-base'!C259&gt;0,'Orçamento-base'!C259,"")</f>
        <v>248</v>
      </c>
      <c r="D259" s="154" t="str">
        <f>IF('Orçamento-base'!G259&gt;0,'Orçamento-base'!G259,"")</f>
        <v>TNT medindo 50 m e 140cm</v>
      </c>
      <c r="E259" s="202">
        <f>IF('Orçamento-base'!H259&gt;0,'Orçamento-base'!H259,"")</f>
        <v>65</v>
      </c>
      <c r="F259" s="154" t="str">
        <f>IF('Orçamento-base'!I259&gt;0,'Orçamento-base'!I259,"")</f>
        <v>un</v>
      </c>
      <c r="G259" s="172"/>
      <c r="H259" s="154" t="str">
        <f t="shared" si="3"/>
        <v/>
      </c>
      <c r="I259" s="146"/>
      <c r="J259" s="146"/>
      <c r="K259" s="71"/>
    </row>
    <row r="260" spans="1:11" x14ac:dyDescent="0.25">
      <c r="A260" s="160" t="str">
        <f>IF('Orçamento-base'!A260&gt;0,'Orçamento-base'!A260,"")</f>
        <v/>
      </c>
      <c r="B260" s="160">
        <f>'Orçamento-base'!B260</f>
        <v>249</v>
      </c>
      <c r="C260" s="160">
        <f>IF('Orçamento-base'!C260&gt;0,'Orçamento-base'!C260,"")</f>
        <v>249</v>
      </c>
      <c r="D260" s="154" t="str">
        <f>IF('Orçamento-base'!G260&gt;0,'Orçamento-base'!G260,"")</f>
        <v>umidificadro de dedo</v>
      </c>
      <c r="E260" s="202">
        <f>IF('Orçamento-base'!H260&gt;0,'Orçamento-base'!H260,"")</f>
        <v>36</v>
      </c>
      <c r="F260" s="154" t="str">
        <f>IF('Orçamento-base'!I260&gt;0,'Orçamento-base'!I260,"")</f>
        <v>un</v>
      </c>
      <c r="G260" s="172">
        <v>3.3</v>
      </c>
      <c r="H260" s="154">
        <f t="shared" si="3"/>
        <v>118.8</v>
      </c>
      <c r="I260" s="146"/>
      <c r="J260" s="146"/>
      <c r="K260" s="71"/>
    </row>
    <row r="261" spans="1:11" x14ac:dyDescent="0.25">
      <c r="A261" s="160" t="str">
        <f>IF('Orçamento-base'!A261&gt;0,'Orçamento-base'!A261,"")</f>
        <v/>
      </c>
      <c r="B261" s="160">
        <f>'Orçamento-base'!B261</f>
        <v>250</v>
      </c>
      <c r="C261" s="160">
        <f>IF('Orçamento-base'!C261&gt;0,'Orçamento-base'!C261,"")</f>
        <v>250</v>
      </c>
      <c r="D261" s="154" t="str">
        <f>IF('Orçamento-base'!G261&gt;0,'Orçamento-base'!G261,"")</f>
        <v>Utilito com 3 divisórias</v>
      </c>
      <c r="E261" s="202">
        <f>IF('Orçamento-base'!H261&gt;0,'Orçamento-base'!H261,"")</f>
        <v>39</v>
      </c>
      <c r="F261" s="154" t="str">
        <f>IF('Orçamento-base'!I261&gt;0,'Orçamento-base'!I261,"")</f>
        <v>un</v>
      </c>
      <c r="G261" s="172"/>
      <c r="H261" s="154" t="str">
        <f t="shared" si="3"/>
        <v/>
      </c>
      <c r="I261" s="146"/>
      <c r="J261" s="146"/>
      <c r="K261" s="71"/>
    </row>
    <row r="262" spans="1:11" x14ac:dyDescent="0.25">
      <c r="A262" s="160" t="str">
        <f>IF('Orçamento-base'!A262&gt;0,'Orçamento-base'!A262,"")</f>
        <v/>
      </c>
      <c r="B262" s="160">
        <f>'Orçamento-base'!B262</f>
        <v>251</v>
      </c>
      <c r="C262" s="160">
        <f>IF('Orçamento-base'!C262&gt;0,'Orçamento-base'!C262,"")</f>
        <v>251</v>
      </c>
      <c r="D262" s="154" t="str">
        <f>IF('Orçamento-base'!G262&gt;0,'Orçamento-base'!G262,"")</f>
        <v>Pilha CR2032</v>
      </c>
      <c r="E262" s="202">
        <f>IF('Orçamento-base'!H262&gt;0,'Orçamento-base'!H262,"")</f>
        <v>120</v>
      </c>
      <c r="F262" s="154" t="str">
        <f>IF('Orçamento-base'!I262&gt;0,'Orçamento-base'!I262,"")</f>
        <v>un</v>
      </c>
      <c r="G262" s="172"/>
      <c r="H262" s="154" t="str">
        <f t="shared" si="3"/>
        <v/>
      </c>
      <c r="I262" s="146"/>
      <c r="J262" s="146"/>
      <c r="K262" s="71"/>
    </row>
    <row r="263" spans="1:11" x14ac:dyDescent="0.25">
      <c r="A263" s="160" t="str">
        <f>IF('Orçamento-base'!A263&gt;0,'Orçamento-base'!A263,"")</f>
        <v/>
      </c>
      <c r="B263" s="160">
        <f>'Orçamento-base'!B263</f>
        <v>252</v>
      </c>
      <c r="C263" s="160">
        <f>IF('Orçamento-base'!C263&gt;0,'Orçamento-base'!C263,"")</f>
        <v>252</v>
      </c>
      <c r="D263" s="154" t="str">
        <f>IF('Orçamento-base'!G263&gt;0,'Orçamento-base'!G263,"")</f>
        <v>Filtro de Linha</v>
      </c>
      <c r="E263" s="202">
        <f>IF('Orçamento-base'!H263&gt;0,'Orçamento-base'!H263,"")</f>
        <v>16</v>
      </c>
      <c r="F263" s="154" t="str">
        <f>IF('Orçamento-base'!I263&gt;0,'Orçamento-base'!I263,"")</f>
        <v>m</v>
      </c>
      <c r="G263" s="172"/>
      <c r="H263" s="154" t="str">
        <f t="shared" si="3"/>
        <v/>
      </c>
      <c r="I263" s="146"/>
      <c r="J263" s="146"/>
      <c r="K263" s="71"/>
    </row>
    <row r="264" spans="1:11" x14ac:dyDescent="0.25">
      <c r="A264" s="160" t="str">
        <f>IF('Orçamento-base'!A264&gt;0,'Orçamento-base'!A264,"")</f>
        <v/>
      </c>
      <c r="B264" s="160">
        <f>'Orçamento-base'!B264</f>
        <v>253</v>
      </c>
      <c r="C264" s="160">
        <f>IF('Orçamento-base'!C264&gt;0,'Orçamento-base'!C264,"")</f>
        <v>253</v>
      </c>
      <c r="D264" s="154" t="str">
        <f>IF('Orçamento-base'!G264&gt;0,'Orçamento-base'!G264,"")</f>
        <v xml:space="preserve">Relógio de Parede </v>
      </c>
      <c r="E264" s="202">
        <f>IF('Orçamento-base'!H264&gt;0,'Orçamento-base'!H264,"")</f>
        <v>42</v>
      </c>
      <c r="F264" s="154" t="str">
        <f>IF('Orçamento-base'!I264&gt;0,'Orçamento-base'!I264,"")</f>
        <v>un</v>
      </c>
      <c r="G264" s="172"/>
      <c r="H264" s="154" t="str">
        <f t="shared" si="3"/>
        <v/>
      </c>
      <c r="I264" s="146"/>
      <c r="J264" s="146"/>
      <c r="K264" s="71"/>
    </row>
    <row r="265" spans="1:11" x14ac:dyDescent="0.25">
      <c r="A265" s="160" t="str">
        <f>IF('Orçamento-base'!A265&gt;0,'Orçamento-base'!A265,"")</f>
        <v/>
      </c>
      <c r="B265" s="160">
        <f>'Orçamento-base'!B265</f>
        <v>254</v>
      </c>
      <c r="C265" s="160">
        <f>IF('Orçamento-base'!C265&gt;0,'Orçamento-base'!C265,"")</f>
        <v>254</v>
      </c>
      <c r="D265" s="154" t="str">
        <f>IF('Orçamento-base'!G265&gt;0,'Orçamento-base'!G265,"")</f>
        <v>Calculadora</v>
      </c>
      <c r="E265" s="202">
        <f>IF('Orçamento-base'!H265&gt;0,'Orçamento-base'!H265,"")</f>
        <v>40</v>
      </c>
      <c r="F265" s="154" t="str">
        <f>IF('Orçamento-base'!I265&gt;0,'Orçamento-base'!I265,"")</f>
        <v>un</v>
      </c>
      <c r="G265" s="172"/>
      <c r="H265" s="154" t="str">
        <f t="shared" si="3"/>
        <v/>
      </c>
      <c r="I265" s="146"/>
      <c r="J265" s="146"/>
      <c r="K265" s="71"/>
    </row>
    <row r="266" spans="1:11" x14ac:dyDescent="0.25">
      <c r="A266" s="160" t="str">
        <f>IF('Orçamento-base'!A266&gt;0,'Orçamento-base'!A266,"")</f>
        <v/>
      </c>
      <c r="B266" s="160" t="str">
        <f>'Orçamento-base'!B266</f>
        <v/>
      </c>
      <c r="C266" s="160" t="str">
        <f>IF('Orçamento-base'!C266&gt;0,'Orçamento-base'!C266,"")</f>
        <v/>
      </c>
      <c r="D266" s="154" t="str">
        <f>IF('Orçamento-base'!G266&gt;0,'Orçamento-base'!G266,"")</f>
        <v/>
      </c>
      <c r="E266" s="202" t="str">
        <f>IF('Orçamento-base'!H266&gt;0,'Orçamento-base'!H266,"")</f>
        <v/>
      </c>
      <c r="F266" s="154" t="str">
        <f>IF('Orçamento-base'!I266&gt;0,'Orçamento-base'!I266,"")</f>
        <v/>
      </c>
      <c r="G266" s="172"/>
      <c r="H266" s="154" t="str">
        <f t="shared" si="3"/>
        <v/>
      </c>
      <c r="I266" s="146"/>
      <c r="J266" s="146"/>
      <c r="K266" s="71"/>
    </row>
    <row r="267" spans="1:11" x14ac:dyDescent="0.25">
      <c r="A267" s="160" t="str">
        <f>IF('Orçamento-base'!A267&gt;0,'Orçamento-base'!A267,"")</f>
        <v/>
      </c>
      <c r="B267" s="160" t="str">
        <f>'Orçamento-base'!B267</f>
        <v/>
      </c>
      <c r="C267" s="160" t="str">
        <f>IF('Orçamento-base'!C267&gt;0,'Orçamento-base'!C267,"")</f>
        <v/>
      </c>
      <c r="D267" s="154" t="str">
        <f>IF('Orçamento-base'!G267&gt;0,'Orçamento-base'!G267,"")</f>
        <v/>
      </c>
      <c r="E267" s="202" t="str">
        <f>IF('Orçamento-base'!H267&gt;0,'Orçamento-base'!H267,"")</f>
        <v/>
      </c>
      <c r="F267" s="154" t="str">
        <f>IF('Orçamento-base'!I267&gt;0,'Orçamento-base'!I267,"")</f>
        <v/>
      </c>
      <c r="G267" s="172"/>
      <c r="H267" s="154" t="str">
        <f t="shared" si="3"/>
        <v/>
      </c>
      <c r="I267" s="146"/>
      <c r="J267" s="146"/>
      <c r="K267" s="71"/>
    </row>
    <row r="268" spans="1:11" x14ac:dyDescent="0.25">
      <c r="A268" s="160" t="str">
        <f>IF('Orçamento-base'!A268&gt;0,'Orçamento-base'!A268,"")</f>
        <v/>
      </c>
      <c r="B268" s="160">
        <f>'Orçamento-base'!B268</f>
        <v>0</v>
      </c>
      <c r="C268" s="160" t="str">
        <f>IF('Orçamento-base'!C268&gt;0,'Orçamento-base'!C268,"")</f>
        <v/>
      </c>
      <c r="D268" s="154" t="str">
        <f>IF('Orçamento-base'!G268&gt;0,'Orçamento-base'!G268,"")</f>
        <v/>
      </c>
      <c r="E268" s="202" t="str">
        <f>IF('Orçamento-base'!H268&gt;0,'Orçamento-base'!H268,"")</f>
        <v/>
      </c>
      <c r="F268" s="154" t="str">
        <f>IF('Orçamento-base'!I268&gt;0,'Orçamento-base'!I268,"")</f>
        <v/>
      </c>
      <c r="G268" s="172"/>
      <c r="H268" s="154" t="str">
        <f t="shared" si="3"/>
        <v/>
      </c>
      <c r="I268" s="146"/>
      <c r="J268" s="146"/>
      <c r="K268" s="71"/>
    </row>
    <row r="269" spans="1:11" x14ac:dyDescent="0.25">
      <c r="A269" s="160" t="str">
        <f>IF('Orçamento-base'!A269&gt;0,'Orçamento-base'!A269,"")</f>
        <v/>
      </c>
      <c r="B269" s="160">
        <f>'Orçamento-base'!B269</f>
        <v>0</v>
      </c>
      <c r="C269" s="160" t="str">
        <f>IF('Orçamento-base'!C269&gt;0,'Orçamento-base'!C269,"")</f>
        <v/>
      </c>
      <c r="D269" s="154" t="str">
        <f>IF('Orçamento-base'!G269&gt;0,'Orçamento-base'!G269,"")</f>
        <v/>
      </c>
      <c r="E269" s="202" t="str">
        <f>IF('Orçamento-base'!H269&gt;0,'Orçamento-base'!H269,"")</f>
        <v/>
      </c>
      <c r="F269" s="154" t="str">
        <f>IF('Orçamento-base'!I269&gt;0,'Orçamento-base'!I269,"")</f>
        <v/>
      </c>
      <c r="G269" s="172"/>
      <c r="H269" s="154" t="str">
        <f t="shared" si="3"/>
        <v/>
      </c>
      <c r="I269" s="146"/>
      <c r="J269" s="146"/>
      <c r="K269" s="71"/>
    </row>
    <row r="270" spans="1:11" x14ac:dyDescent="0.25">
      <c r="A270" s="160" t="str">
        <f>IF('Orçamento-base'!A270&gt;0,'Orçamento-base'!A270,"")</f>
        <v/>
      </c>
      <c r="B270" s="160">
        <f>'Orçamento-base'!B270</f>
        <v>0</v>
      </c>
      <c r="C270" s="160" t="str">
        <f>IF('Orçamento-base'!C270&gt;0,'Orçamento-base'!C270,"")</f>
        <v/>
      </c>
      <c r="D270" s="154" t="str">
        <f>IF('Orçamento-base'!G270&gt;0,'Orçamento-base'!G270,"")</f>
        <v/>
      </c>
      <c r="E270" s="202" t="str">
        <f>IF('Orçamento-base'!H270&gt;0,'Orçamento-base'!H270,"")</f>
        <v/>
      </c>
      <c r="F270" s="154" t="str">
        <f>IF('Orçamento-base'!I270&gt;0,'Orçamento-base'!I270,"")</f>
        <v/>
      </c>
      <c r="G270" s="172"/>
      <c r="H270" s="154" t="str">
        <f t="shared" ref="H270" si="4">IFERROR(IF(E270*G270&lt;&gt;0,ROUND(ROUND(E270,4)*ROUND(G270,4),2),""),"")</f>
        <v/>
      </c>
      <c r="I270" s="146"/>
      <c r="J270" s="146"/>
      <c r="K270" s="7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>
        <f>IF(A2=$F$2,B2,"")</f>
        <v>2</v>
      </c>
      <c r="F2" s="119" t="str">
        <f>IF(Identificação!$B$5=0,"",Identificação!$B$5)</f>
        <v>Compras</v>
      </c>
      <c r="G2" s="119">
        <f>IFERROR(SMALL($E$2:$E$250,D2),"")</f>
        <v>2</v>
      </c>
      <c r="H2" s="119" t="str">
        <f>IFERROR(VLOOKUP(G2,base!$C$2:$D$133,2,FALSE),"")</f>
        <v>equipamentos/materiais p/escritorio/escola/artes plasticas</v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>
        <f t="shared" ref="G3:G66" si="1">IFERROR(SMALL($E$2:$E$250,D3),"")</f>
        <v>33</v>
      </c>
      <c r="H3" s="119" t="str">
        <f>IFERROR(VLOOKUP(G3,base!$C$2:$D$133,2,FALSE),"")</f>
        <v>materiais p/escritório</v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>
        <f t="shared" si="1"/>
        <v>34</v>
      </c>
      <c r="H4" s="119" t="str">
        <f>IFERROR(VLOOKUP(G4,base!$C$2:$D$133,2,FALSE),"")</f>
        <v>materiais/ suprimentos p/informatica</v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>
        <f t="shared" si="1"/>
        <v>35</v>
      </c>
      <c r="H5" s="119" t="str">
        <f>IFERROR(VLOOKUP(G5,base!$C$2:$D$133,2,FALSE),"")</f>
        <v>equipamentos p/informatica</v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>
        <f t="shared" si="1"/>
        <v>64</v>
      </c>
      <c r="H6" s="119" t="str">
        <f>IFERROR(VLOOKUP(G6,base!$C$2:$D$133,2,FALSE),"")</f>
        <v>aquisição de imoveis</v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>
        <f t="shared" si="1"/>
        <v>70</v>
      </c>
      <c r="H7" s="119" t="str">
        <f>IFERROR(VLOOKUP(G7,base!$C$2:$D$133,2,FALSE),"")</f>
        <v>maquinas p/autenticar/registrar/franquear e similares</v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>
        <f t="shared" si="1"/>
        <v>105</v>
      </c>
      <c r="H8" s="119" t="str">
        <f>IFERROR(VLOOKUP(G8,base!$C$2:$D$133,2,FALSE),"")</f>
        <v>livros/publicacoes/revistas</v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>
        <f t="shared" si="1"/>
        <v>120</v>
      </c>
      <c r="H9" s="119" t="str">
        <f>IFERROR(VLOOKUP(G9,base!$C$2:$D$133,2,FALSE),"")</f>
        <v>papel/papelao/cartao/cartolina</v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>
        <f t="shared" si="1"/>
        <v>140</v>
      </c>
      <c r="H10" s="119" t="str">
        <f>IFERROR(VLOOKUP(G10,base!$C$2:$D$133,2,FALSE),"")</f>
        <v>equipamentos/materiais p/recreacao/deficientes</v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>
        <f t="shared" si="1"/>
        <v>150</v>
      </c>
      <c r="H11" s="119" t="str">
        <f>IFERROR(VLOOKUP(G11,base!$C$2:$D$133,2,FALSE),"")</f>
        <v>instrumentos musicais/componentes/acessorios</v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>
        <f t="shared" si="1"/>
        <v>160</v>
      </c>
      <c r="H12" s="119" t="str">
        <f>IFERROR(VLOOKUP(G12,base!$C$2:$D$133,2,FALSE),"")</f>
        <v>equipamentos/materiais esportivos</v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>
        <f t="shared" si="1"/>
        <v>185</v>
      </c>
      <c r="H13" s="119" t="str">
        <f>IFERROR(VLOOKUP(G13,base!$C$2:$D$133,2,FALSE),"")</f>
        <v>embalagens em geral/cordas/barbantes/fitas (exceto p/med.)</v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>
        <f t="shared" si="1"/>
        <v>205</v>
      </c>
      <c r="H14" s="119" t="str">
        <f>IFERROR(VLOOKUP(G14,base!$C$2:$D$133,2,FALSE),"")</f>
        <v>bandeiras/flamulas/acessorios</v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>
        <f t="shared" si="1"/>
        <v>215</v>
      </c>
      <c r="H15" s="119" t="str">
        <f>IFERROR(VLOOKUP(G15,base!$C$2:$D$133,2,FALSE),"")</f>
        <v>servicos: insignias/brasoes/escudos/medalhas/trofeus/brindes</v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>
        <f t="shared" si="1"/>
        <v>245</v>
      </c>
      <c r="H16" s="119" t="str">
        <f>IFERROR(VLOOKUP(G16,base!$C$2:$D$133,2,FALSE),"")</f>
        <v>vestuarios/uniformes (exceto vestuario de seguranca)</v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>
        <f t="shared" si="1"/>
        <v>250</v>
      </c>
      <c r="H17" s="119" t="str">
        <f>IFERROR(VLOOKUP(G17,base!$C$2:$D$133,2,FALSE),"")</f>
        <v>calcados/bolsas/malas/mochila (exceto de seguranca)</v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>
        <f t="shared" si="1"/>
        <v>255</v>
      </c>
      <c r="H18" s="119" t="str">
        <f>IFERROR(VLOOKUP(G18,base!$C$2:$D$133,2,FALSE),"")</f>
        <v>materiais de armarinho/aviamentos</v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>
        <f t="shared" si="1"/>
        <v>260</v>
      </c>
      <c r="H19" s="119" t="str">
        <f>IFERROR(VLOOKUP(G19,base!$C$2:$D$133,2,FALSE),"")</f>
        <v>materiais p/cama/mesa/banho</v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>
        <f t="shared" si="1"/>
        <v>270</v>
      </c>
      <c r="H20" s="119" t="str">
        <f>IFERROR(VLOOKUP(G20,base!$C$2:$D$133,2,FALSE),"")</f>
        <v>equipamentos/materiais p/microfilmagem</v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>
        <f t="shared" si="0"/>
        <v>33</v>
      </c>
      <c r="G21" s="119">
        <f t="shared" si="1"/>
        <v>285</v>
      </c>
      <c r="H21" s="119" t="str">
        <f>IFERROR(VLOOKUP(G21,base!$C$2:$D$133,2,FALSE),"")</f>
        <v>eletrodomesticos</v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>
        <f t="shared" si="0"/>
        <v>34</v>
      </c>
      <c r="G22" s="119">
        <f t="shared" si="1"/>
        <v>290</v>
      </c>
      <c r="H22" s="119" t="str">
        <f>IFERROR(VLOOKUP(G22,base!$C$2:$D$133,2,FALSE),"")</f>
        <v>equipamentos/componentes/acessorios p/climatizacao</v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>
        <f t="shared" si="1"/>
        <v>295</v>
      </c>
      <c r="H23" s="119" t="str">
        <f>IFERROR(VLOOKUP(G23,base!$C$2:$D$133,2,FALSE),"")</f>
        <v>equipamentos/materiais/acessorios p/projecao/video/foto/som</v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>
        <f t="shared" si="0"/>
        <v>35</v>
      </c>
      <c r="G24" s="119">
        <f t="shared" si="1"/>
        <v>320</v>
      </c>
      <c r="H24" s="119" t="str">
        <f>IFERROR(VLOOKUP(G24,base!$C$2:$D$133,2,FALSE),"")</f>
        <v>moveis/estofados/componentes em geral</v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>
        <f t="shared" si="1"/>
        <v>345</v>
      </c>
      <c r="H25" s="119" t="str">
        <f>IFERROR(VLOOKUP(G25,base!$C$2:$D$133,2,FALSE),"")</f>
        <v>colchoes/colchonetes/travesseiros/almofadas/revestimentos</v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>
        <f t="shared" si="1"/>
        <v>350</v>
      </c>
      <c r="H26" s="119" t="str">
        <f>IFERROR(VLOOKUP(G26,base!$C$2:$D$133,2,FALSE),"")</f>
        <v>equipamentos/materiais/acessorios p/uso comercial/industrial</v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>
        <f t="shared" si="1"/>
        <v>360</v>
      </c>
      <c r="H27" s="119" t="str">
        <f>IFERROR(VLOOKUP(G27,base!$C$2:$D$133,2,FALSE),"")</f>
        <v>utensilios e materiais descartaveis p/copa/cozinha</v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>
        <f t="shared" si="1"/>
        <v>380</v>
      </c>
      <c r="H28" s="119" t="str">
        <f>IFERROR(VLOOKUP(G28,base!$C$2:$D$133,2,FALSE),"")</f>
        <v>equipamentos/materiais p/limpeza/higiene (uso geral)</v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>
        <f t="shared" si="1"/>
        <v>390</v>
      </c>
      <c r="H29" s="119" t="str">
        <f>IFERROR(VLOOKUP(G29,base!$C$2:$D$133,2,FALSE),"")</f>
        <v>equipamentos/acessorios p/acampamento</v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>
        <f t="shared" si="1"/>
        <v>395</v>
      </c>
      <c r="H30" s="119" t="str">
        <f>IFERROR(VLOOKUP(G30,base!$C$2:$D$133,2,FALSE),"")</f>
        <v>equipamentos/componentes/acessorios p/radiotelecomunicacao</v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>
        <f t="shared" si="1"/>
        <v>397</v>
      </c>
      <c r="H31" s="119" t="str">
        <f>IFERROR(VLOOKUP(G31,base!$C$2:$D$133,2,FALSE),"")</f>
        <v>equipamentos/componentes/acessorios p/radiodifusao</v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>
        <f t="shared" si="1"/>
        <v>400</v>
      </c>
      <c r="H32" s="119" t="str">
        <f>IFERROR(VLOOKUP(G32,base!$C$2:$D$133,2,FALSE),"")</f>
        <v>equipamentos/componentes/acessorios p/telefonia</v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>
        <f t="shared" si="1"/>
        <v>405</v>
      </c>
      <c r="H33" s="119" t="str">
        <f>IFERROR(VLOOKUP(G33,base!$C$2:$D$133,2,FALSE),"")</f>
        <v>equipamentos/componentes/acessorios p/medicao</v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>
        <f t="shared" si="1"/>
        <v>410</v>
      </c>
      <c r="H34" s="119" t="str">
        <f>IFERROR(VLOOKUP(G34,base!$C$2:$D$133,2,FALSE),"")</f>
        <v>equipamentos p/geracao/distribuicao de energia eletrica</v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>
        <f t="shared" si="1"/>
        <v>420</v>
      </c>
      <c r="H35" s="119" t="str">
        <f>IFERROR(VLOOKUP(G35,base!$C$2:$D$133,2,FALSE),"")</f>
        <v>componentes p/equipamentos eletricos/eletronicos</v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>
        <f t="shared" si="1"/>
        <v>428</v>
      </c>
      <c r="H36" s="119" t="str">
        <f>IFERROR(VLOOKUP(G36,base!$C$2:$D$133,2,FALSE),"")</f>
        <v>equipamentos p/controle de pessoal</v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>
        <f t="shared" si="1"/>
        <v>435</v>
      </c>
      <c r="H37" s="119" t="str">
        <f>IFERROR(VLOOKUP(G37,base!$C$2:$D$133,2,FALSE),"")</f>
        <v>equipamentos/componentes/acessorios p/solda (em geral)</v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>
        <f t="shared" si="1"/>
        <v>440</v>
      </c>
      <c r="H38" s="119" t="str">
        <f>IFERROR(VLOOKUP(G38,base!$C$2:$D$133,2,FALSE),"")</f>
        <v>feramentas manuais (uso geral)</v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>
        <f t="shared" si="1"/>
        <v>445</v>
      </c>
      <c r="H39" s="119" t="str">
        <f>IFERROR(VLOOKUP(G39,base!$C$2:$D$133,2,FALSE),"")</f>
        <v>equipamentos eletricos p/oficinas (uso geral)</v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>
        <f t="shared" si="1"/>
        <v>450</v>
      </c>
      <c r="H40" s="119" t="str">
        <f>IFERROR(VLOOKUP(G40,base!$C$2:$D$133,2,FALSE),"")</f>
        <v>ferragens/abrasivos</v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>
        <f t="shared" si="1"/>
        <v>452</v>
      </c>
      <c r="H41" s="119" t="str">
        <f>IFERROR(VLOOKUP(G41,base!$C$2:$D$133,2,FALSE),"")</f>
        <v>arames/telas</v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>
        <f t="shared" si="1"/>
        <v>460</v>
      </c>
      <c r="H42" s="119" t="str">
        <f>IFERROR(VLOOKUP(G42,base!$C$2:$D$133,2,FALSE),"")</f>
        <v>madeiras em geral</v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>
        <f t="shared" si="0"/>
        <v>64</v>
      </c>
      <c r="G43" s="119">
        <f t="shared" si="1"/>
        <v>461</v>
      </c>
      <c r="H43" s="119" t="str">
        <f>IFERROR(VLOOKUP(G43,base!$C$2:$D$133,2,FALSE),"")</f>
        <v>materia-prima plastica/sintetica/borracha/derivados</v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>
        <f t="shared" si="1"/>
        <v>463</v>
      </c>
      <c r="H44" s="119" t="str">
        <f>IFERROR(VLOOKUP(G44,base!$C$2:$D$133,2,FALSE),"")</f>
        <v>materia-prima p/metalurgia</v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>
        <f t="shared" si="0"/>
        <v>70</v>
      </c>
      <c r="G45" s="119">
        <f t="shared" si="1"/>
        <v>465</v>
      </c>
      <c r="H45" s="119" t="str">
        <f>IFERROR(VLOOKUP(G45,base!$C$2:$D$133,2,FALSE),"")</f>
        <v>equipamentos/materiais p/construcao civil</v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>
        <f t="shared" si="1"/>
        <v>475</v>
      </c>
      <c r="H46" s="119" t="str">
        <f>IFERROR(VLOOKUP(G46,base!$C$2:$D$133,2,FALSE),"")</f>
        <v>equipamentos/materiais p/instalacoes eletricas</v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>
        <f t="shared" si="1"/>
        <v>480</v>
      </c>
      <c r="H47" s="119" t="str">
        <f>IFERROR(VLOOKUP(G47,base!$C$2:$D$133,2,FALSE),"")</f>
        <v>equip./materiais p/instalacoes hidrosanitarias e gas natural</v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>
        <f t="shared" si="1"/>
        <v>495</v>
      </c>
      <c r="H48" s="119" t="str">
        <f>IFERROR(VLOOKUP(G48,base!$C$2:$D$133,2,FALSE),"")</f>
        <v>vidros planos/espelhos</v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>
        <f t="shared" si="1"/>
        <v>505</v>
      </c>
      <c r="H49" s="119" t="str">
        <f>IFERROR(VLOOKUP(G49,base!$C$2:$D$133,2,FALSE),"")</f>
        <v>materiais p/decoracao de interiores</v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>
        <f t="shared" si="1"/>
        <v>510</v>
      </c>
      <c r="H50" s="119" t="str">
        <f>IFERROR(VLOOKUP(G50,base!$C$2:$D$133,2,FALSE),"")</f>
        <v>obras de arte/objetos decorativos</v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>
        <f t="shared" si="1"/>
        <v>515</v>
      </c>
      <c r="H51" s="119" t="str">
        <f>IFERROR(VLOOKUP(G51,base!$C$2:$D$133,2,FALSE),"")</f>
        <v>equipamentos/materiais de seguranca e protecao</v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>
        <f t="shared" si="1"/>
        <v>535</v>
      </c>
      <c r="H52" s="119" t="str">
        <f>IFERROR(VLOOKUP(G52,base!$C$2:$D$133,2,FALSE),"")</f>
        <v>bombas/motobombas/compressores/componentes/acessorios</v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>
        <f t="shared" si="1"/>
        <v>540</v>
      </c>
      <c r="H53" s="119" t="str">
        <f>IFERROR(VLOOKUP(G53,base!$C$2:$D$133,2,FALSE),"")</f>
        <v>equipamentos/materiais p/irrigacao</v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>
        <f t="shared" si="1"/>
        <v>548</v>
      </c>
      <c r="H54" s="119" t="str">
        <f>IFERROR(VLOOKUP(G54,base!$C$2:$D$133,2,FALSE),"")</f>
        <v>equipamentos/materiais/suprimentos tratamento de agua/esgoto</v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>
        <f t="shared" si="0"/>
        <v>105</v>
      </c>
      <c r="G55" s="119">
        <f t="shared" si="1"/>
        <v>550</v>
      </c>
      <c r="H55" s="119" t="str">
        <f>IFERROR(VLOOKUP(G55,base!$C$2:$D$133,2,FALSE),"")</f>
        <v>equipamentos/pecas/aces. p/constr./conserv. rodovias/portos</v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>
        <f t="shared" si="1"/>
        <v>555</v>
      </c>
      <c r="H56" s="119" t="str">
        <f>IFERROR(VLOOKUP(G56,base!$C$2:$D$133,2,FALSE),"")</f>
        <v>equipamentos/pecas/acessorios p/mineracao/escavacao</v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>
        <f t="shared" si="1"/>
        <v>565</v>
      </c>
      <c r="H57" s="119" t="str">
        <f>IFERROR(VLOOKUP(G57,base!$C$2:$D$133,2,FALSE),"")</f>
        <v>equipamentos/acessorios p/transporte de mercadorias</v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>
        <f t="shared" si="1"/>
        <v>580</v>
      </c>
      <c r="H58" s="119" t="str">
        <f>IFERROR(VLOOKUP(G58,base!$C$2:$D$133,2,FALSE),"")</f>
        <v>equipamentos/pecas/acessorios p/ajardinamento</v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>
        <f t="shared" si="1"/>
        <v>593</v>
      </c>
      <c r="H59" s="119" t="str">
        <f>IFERROR(VLOOKUP(G59,base!$C$2:$D$133,2,FALSE),"")</f>
        <v>elevadores/pontes rolantes/guindastes/talhas</v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>
        <f t="shared" si="1"/>
        <v>595</v>
      </c>
      <c r="H60" s="119" t="str">
        <f>IFERROR(VLOOKUP(G60,base!$C$2:$D$133,2,FALSE),"")</f>
        <v>veiculos</v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>
        <f t="shared" si="1"/>
        <v>600</v>
      </c>
      <c r="H61" s="119" t="str">
        <f>IFERROR(VLOOKUP(G61,base!$C$2:$D$133,2,FALSE),"")</f>
        <v>equipamentos/pecas/materiais/acessorios p/conserv. veiculos</v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>
        <f t="shared" si="1"/>
        <v>685</v>
      </c>
      <c r="H62" s="119" t="str">
        <f>IFERROR(VLOOKUP(G62,base!$C$2:$D$133,2,FALSE),"")</f>
        <v>equipamentos/pecas/acessorios p/agricultura/pecuaria e pesca</v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>
        <f t="shared" si="1"/>
        <v>736</v>
      </c>
      <c r="H63" s="119" t="str">
        <f>IFERROR(VLOOKUP(G63,base!$C$2:$D$133,2,FALSE),"")</f>
        <v>alimentacao humana especial/manipuladas/fracionada</v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>
        <f t="shared" si="1"/>
        <v>745</v>
      </c>
      <c r="H64" s="119" t="str">
        <f>IFERROR(VLOOKUP(G64,base!$C$2:$D$133,2,FALSE),"")</f>
        <v>pneus/camaras/protetores/materiais p/consertos</v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>
        <f t="shared" si="0"/>
        <v>120</v>
      </c>
      <c r="G65" s="119">
        <f t="shared" si="1"/>
        <v>748</v>
      </c>
      <c r="H65" s="119" t="str">
        <f>IFERROR(VLOOKUP(G65,base!$C$2:$D$133,2,FALSE),"")</f>
        <v>equipamentos/pecas/acessorios p/navegacao</v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>
        <f t="shared" si="1"/>
        <v>750</v>
      </c>
      <c r="H66" s="119" t="str">
        <f>IFERROR(VLOOKUP(G66,base!$C$2:$D$133,2,FALSE),"")</f>
        <v>materiais/acessorios/pecas fundidas</v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>
        <f t="shared" ref="G67:G130" si="3">IFERROR(SMALL($E$2:$E$250,D67),"")</f>
        <v>754</v>
      </c>
      <c r="H67" s="119" t="str">
        <f>IFERROR(VLOOKUP(G67,base!$C$2:$D$133,2,FALSE),"")</f>
        <v>equipamentos p/lancamentos/pouso/manobras de aeronaves</v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>
        <f t="shared" si="3"/>
        <v>757</v>
      </c>
      <c r="H68" s="119" t="str">
        <f>IFERROR(VLOOKUP(G68,base!$C$2:$D$133,2,FALSE),"")</f>
        <v>combustiveis/lubrificantes/derivados de petroleo</v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>
        <f t="shared" si="3"/>
        <v>758</v>
      </c>
      <c r="H69" s="119" t="str">
        <f>IFERROR(VLOOKUP(G69,base!$C$2:$D$133,2,FALSE),"")</f>
        <v>botijoes/instalacoes industriais de gas glp</v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>
        <f t="shared" si="3"/>
        <v>760</v>
      </c>
      <c r="H70" s="119" t="str">
        <f>IFERROR(VLOOKUP(G70,base!$C$2:$D$133,2,FALSE),"")</f>
        <v>armamentos/explosivos/municoes</v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>
        <f t="shared" si="2"/>
        <v>140</v>
      </c>
      <c r="G71" s="119">
        <f t="shared" si="3"/>
        <v>773</v>
      </c>
      <c r="H71" s="119" t="str">
        <f>IFERROR(VLOOKUP(G71,base!$C$2:$D$133,2,FALSE),"")</f>
        <v>alimentacao humana - prod.origem animal in natura</v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>
        <f t="shared" si="3"/>
        <v>775</v>
      </c>
      <c r="H72" s="119" t="str">
        <f>IFERROR(VLOOKUP(G72,base!$C$2:$D$133,2,FALSE),"")</f>
        <v>alimentacao humana - prod.especial/manipulados/pre-elaborado</v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>
        <f t="shared" si="2"/>
        <v>150</v>
      </c>
      <c r="G73" s="119">
        <f t="shared" si="3"/>
        <v>779</v>
      </c>
      <c r="H73" s="119" t="str">
        <f>IFERROR(VLOOKUP(G73,base!$C$2:$D$133,2,FALSE),"")</f>
        <v>alimentacao humana-prod.origem animal embutidos</v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>
        <f t="shared" si="3"/>
        <v>784</v>
      </c>
      <c r="H74" s="119" t="str">
        <f>IFERROR(VLOOKUP(G74,base!$C$2:$D$133,2,FALSE),"")</f>
        <v>alimentacao humana - produtos de origem vegetal in natura</v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>
        <f t="shared" si="2"/>
        <v>160</v>
      </c>
      <c r="G75" s="119">
        <f t="shared" si="3"/>
        <v>788</v>
      </c>
      <c r="H75" s="119" t="str">
        <f>IFERROR(VLOOKUP(G75,base!$C$2:$D$133,2,FALSE),"")</f>
        <v>alimentacao humana - laticinios e correlatos</v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>
        <f t="shared" si="3"/>
        <v>792</v>
      </c>
      <c r="H76" s="119" t="str">
        <f>IFERROR(VLOOKUP(G76,base!$C$2:$D$133,2,FALSE),"")</f>
        <v>alimentacao humana - produtos nao pereciveis</v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>
        <f t="shared" si="2"/>
        <v>185</v>
      </c>
      <c r="G77" s="119">
        <f t="shared" si="3"/>
        <v>796</v>
      </c>
      <c r="H77" s="119" t="str">
        <f>IFERROR(VLOOKUP(G77,base!$C$2:$D$133,2,FALSE),"")</f>
        <v>alimentacao humana - produtos de panificacao</v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>
        <f t="shared" si="3"/>
        <v>802</v>
      </c>
      <c r="H78" s="119" t="str">
        <f>IFERROR(VLOOKUP(G78,base!$C$2:$D$133,2,FALSE),"")</f>
        <v>alimentacao humana: enteral/oral</v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>
        <f t="shared" si="2"/>
        <v>205</v>
      </c>
      <c r="G79" s="119">
        <f t="shared" si="3"/>
        <v>803</v>
      </c>
      <c r="H79" s="119" t="str">
        <f>IFERROR(VLOOKUP(G79,base!$C$2:$D$133,2,FALSE),"")</f>
        <v>alimentacao humana: produtos coloniais</v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>
        <f t="shared" si="3"/>
        <v>805</v>
      </c>
      <c r="H80" s="119" t="str">
        <f>IFERROR(VLOOKUP(G80,base!$C$2:$D$133,2,FALSE),"")</f>
        <v>equipamentos e gases uso hopitalar/laboratorial/industrial</v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>
        <f t="shared" si="2"/>
        <v>215</v>
      </c>
      <c r="G81" s="119">
        <f t="shared" si="3"/>
        <v>820</v>
      </c>
      <c r="H81" s="119" t="str">
        <f>IFERROR(VLOOKUP(G81,base!$C$2:$D$133,2,FALSE),"")</f>
        <v>equipamentos/materiais p/industria farmaceutica</v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>
        <f t="shared" si="3"/>
        <v>830</v>
      </c>
      <c r="H82" s="119" t="str">
        <f>IFERROR(VLOOKUP(G82,base!$C$2:$D$133,2,FALSE),"")</f>
        <v>equipamentos/materiais p/laboratorio</v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>
        <f t="shared" si="2"/>
        <v>245</v>
      </c>
      <c r="G83" s="119">
        <f t="shared" si="3"/>
        <v>855</v>
      </c>
      <c r="H83" s="119" t="str">
        <f>IFERROR(VLOOKUP(G83,base!$C$2:$D$133,2,FALSE),"")</f>
        <v>diagnostica</v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>
        <f t="shared" si="3"/>
        <v>870</v>
      </c>
      <c r="H84" s="119" t="str">
        <f>IFERROR(VLOOKUP(G84,base!$C$2:$D$133,2,FALSE),"")</f>
        <v>equipamentos/materiais medico-hospitalares/enfermagem</v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>
        <f t="shared" si="2"/>
        <v>250</v>
      </c>
      <c r="G85" s="119">
        <f t="shared" si="3"/>
        <v>880</v>
      </c>
      <c r="H85" s="119" t="str">
        <f>IFERROR(VLOOKUP(G85,base!$C$2:$D$133,2,FALSE),"")</f>
        <v>medicamentos de uso humano</v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>
        <f t="shared" si="3"/>
        <v>882</v>
      </c>
      <c r="H86" s="119" t="str">
        <f>IFERROR(VLOOKUP(G86,base!$C$2:$D$133,2,FALSE),"")</f>
        <v>medicamentos importados (uso humano)</v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>
        <f t="shared" si="2"/>
        <v>255</v>
      </c>
      <c r="G87" s="119">
        <f t="shared" si="3"/>
        <v>884</v>
      </c>
      <c r="H87" s="119" t="str">
        <f>IFERROR(VLOOKUP(G87,base!$C$2:$D$133,2,FALSE),"")</f>
        <v>medicamentos de uso humano - excepcionais</v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>
        <f t="shared" si="3"/>
        <v>886</v>
      </c>
      <c r="H88" s="119" t="str">
        <f>IFERROR(VLOOKUP(G88,base!$C$2:$D$133,2,FALSE),"")</f>
        <v>medicamentos de uso humano - especiais</v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>
        <f t="shared" si="2"/>
        <v>260</v>
      </c>
      <c r="G89" s="119">
        <f t="shared" si="3"/>
        <v>888</v>
      </c>
      <c r="H89" s="119" t="str">
        <f>IFERROR(VLOOKUP(G89,base!$C$2:$D$133,2,FALSE),"")</f>
        <v>medicamentos de uso humano - genericos</v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>
        <f t="shared" si="3"/>
        <v>890</v>
      </c>
      <c r="H90" s="119" t="str">
        <f>IFERROR(VLOOKUP(G90,base!$C$2:$D$133,2,FALSE),"")</f>
        <v>materiais p/higiene pessoal/profilaxia</v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>
        <f t="shared" si="2"/>
        <v>270</v>
      </c>
      <c r="G91" s="119">
        <f t="shared" si="3"/>
        <v>910</v>
      </c>
      <c r="H91" s="119" t="str">
        <f>IFERROR(VLOOKUP(G91,base!$C$2:$D$133,2,FALSE),"")</f>
        <v>equipamentos/materiais odontologicos</v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>
        <f t="shared" si="3"/>
        <v>930</v>
      </c>
      <c r="H92" s="119" t="str">
        <f>IFERROR(VLOOKUP(G92,base!$C$2:$D$133,2,FALSE),"")</f>
        <v>equipamentos/materiais/medicamentos veterinarios</v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>
        <f t="shared" si="2"/>
        <v>285</v>
      </c>
      <c r="G93" s="119">
        <f t="shared" si="3"/>
        <v>950</v>
      </c>
      <c r="H93" s="119" t="str">
        <f>IFERROR(VLOOKUP(G93,base!$C$2:$D$133,2,FALSE),"")</f>
        <v>animais</v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>
        <f t="shared" si="3"/>
        <v>960</v>
      </c>
      <c r="H94" s="119" t="str">
        <f>IFERROR(VLOOKUP(G94,base!$C$2:$D$133,2,FALSE),"")</f>
        <v>forragens e outros alimentos p/animais</v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>
        <f t="shared" si="2"/>
        <v>290</v>
      </c>
      <c r="G95" s="119">
        <f t="shared" si="3"/>
        <v>965</v>
      </c>
      <c r="H95" s="119" t="str">
        <f>IFERROR(VLOOKUP(G95,base!$C$2:$D$133,2,FALSE),"")</f>
        <v>adubos/corretivos do solo</v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>
        <f t="shared" si="3"/>
        <v>970</v>
      </c>
      <c r="H96" s="119" t="str">
        <f>IFERROR(VLOOKUP(G96,base!$C$2:$D$133,2,FALSE),"")</f>
        <v>defensivos agricolas/domesticos</v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>
        <f t="shared" si="2"/>
        <v>295</v>
      </c>
      <c r="G97" s="119">
        <f t="shared" si="3"/>
        <v>980</v>
      </c>
      <c r="H97" s="119" t="str">
        <f>IFERROR(VLOOKUP(G97,base!$C$2:$D$133,2,FALSE),"")</f>
        <v>sementes/mudas de plantas</v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>
        <f t="shared" si="3"/>
        <v>990</v>
      </c>
      <c r="H98" s="119" t="str">
        <f>IFERROR(VLOOKUP(G98,base!$C$2:$D$133,2,FALSE),"")</f>
        <v>produtos quimicos de limpeza/higiene</v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>
        <f t="shared" si="2"/>
        <v>320</v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>
        <f t="shared" si="2"/>
        <v>345</v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>
        <f t="shared" si="2"/>
        <v>350</v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>
        <f t="shared" si="2"/>
        <v>360</v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>
        <f t="shared" si="2"/>
        <v>380</v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>
        <f t="shared" si="2"/>
        <v>390</v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>
        <f t="shared" si="2"/>
        <v>395</v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>
        <f t="shared" si="2"/>
        <v>397</v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>
        <f t="shared" si="2"/>
        <v>400</v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>
        <f t="shared" si="2"/>
        <v>405</v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>
        <f t="shared" si="2"/>
        <v>410</v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>
        <f t="shared" si="2"/>
        <v>420</v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>
        <f t="shared" si="2"/>
        <v>428</v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>
        <f t="shared" si="2"/>
        <v>435</v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>
        <f t="shared" si="2"/>
        <v>440</v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>
        <f t="shared" si="2"/>
        <v>445</v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>
        <f t="shared" ref="E131:E194" si="4">IF(A131=$F$2,B131,"")</f>
        <v>450</v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>
        <f t="shared" si="4"/>
        <v>452</v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>
        <f t="shared" si="4"/>
        <v>460</v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>
        <f t="shared" si="4"/>
        <v>461</v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>
        <f t="shared" si="4"/>
        <v>463</v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>
        <f t="shared" si="4"/>
        <v>465</v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>
        <f t="shared" si="4"/>
        <v>475</v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>
        <f t="shared" si="4"/>
        <v>480</v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>
        <f t="shared" si="4"/>
        <v>495</v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>
        <f t="shared" si="4"/>
        <v>505</v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>
        <f t="shared" si="4"/>
        <v>510</v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>
        <f t="shared" si="4"/>
        <v>515</v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>
        <f t="shared" si="4"/>
        <v>535</v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>
        <f t="shared" si="4"/>
        <v>540</v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>
        <f t="shared" si="4"/>
        <v>548</v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>
        <f t="shared" si="4"/>
        <v>550</v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>
        <f t="shared" si="4"/>
        <v>555</v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>
        <f t="shared" si="4"/>
        <v>565</v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>
        <f t="shared" si="4"/>
        <v>580</v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>
        <f t="shared" si="4"/>
        <v>593</v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>
        <f t="shared" si="4"/>
        <v>595</v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>
        <f t="shared" si="4"/>
        <v>600</v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>
        <f t="shared" si="4"/>
        <v>685</v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>
        <f t="shared" si="4"/>
        <v>736</v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>
        <f t="shared" si="4"/>
        <v>745</v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>
        <f t="shared" si="4"/>
        <v>748</v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>
        <f t="shared" si="4"/>
        <v>750</v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>
        <f t="shared" si="4"/>
        <v>754</v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>
        <f t="shared" si="4"/>
        <v>757</v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>
        <f t="shared" si="4"/>
        <v>758</v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>
        <f t="shared" si="4"/>
        <v>760</v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>
        <f t="shared" si="4"/>
        <v>773</v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>
        <f t="shared" ref="E195:E250" si="6">IF(A195=$F$2,B195,"")</f>
        <v>775</v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>
        <f t="shared" si="6"/>
        <v>779</v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>
        <f t="shared" si="6"/>
        <v>784</v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>
        <f t="shared" si="6"/>
        <v>788</v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>
        <f t="shared" si="6"/>
        <v>792</v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>
        <f t="shared" si="6"/>
        <v>796</v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>
        <f t="shared" si="6"/>
        <v>802</v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>
        <f t="shared" si="6"/>
        <v>803</v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>
        <f t="shared" si="6"/>
        <v>805</v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>
        <f t="shared" si="6"/>
        <v>820</v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>
        <f t="shared" si="6"/>
        <v>830</v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>
        <f t="shared" si="6"/>
        <v>855</v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>
        <f t="shared" si="6"/>
        <v>870</v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>
        <f t="shared" si="6"/>
        <v>880</v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>
        <f t="shared" si="6"/>
        <v>882</v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>
        <f t="shared" si="6"/>
        <v>884</v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>
        <f t="shared" si="6"/>
        <v>886</v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>
        <f t="shared" si="6"/>
        <v>888</v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>
        <f t="shared" si="6"/>
        <v>890</v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>
        <f t="shared" si="6"/>
        <v>910</v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>
        <f t="shared" si="6"/>
        <v>930</v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>
        <f t="shared" si="6"/>
        <v>950</v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>
        <f t="shared" si="6"/>
        <v>960</v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>
        <f t="shared" si="6"/>
        <v>965</v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>
        <f t="shared" si="6"/>
        <v>970</v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>
        <f t="shared" si="6"/>
        <v>980</v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>
        <f t="shared" si="6"/>
        <v>990</v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G37" workbookViewId="0">
      <selection activeCell="F615" sqref="F615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2022-02-18T18:56:27Z</cp:lastPrinted>
  <dcterms:created xsi:type="dcterms:W3CDTF">2014-12-09T12:52:40Z</dcterms:created>
  <dcterms:modified xsi:type="dcterms:W3CDTF">2022-03-10T18:26:18Z</dcterms:modified>
</cp:coreProperties>
</file>