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34-21 REGISTRO DE PREÇOS  materiais de higiene e limpeza\"/>
    </mc:Choice>
  </mc:AlternateContent>
  <xr:revisionPtr revIDLastSave="0" documentId="13_ncr:1_{B91CDC8F-B6E8-452E-9947-A12EF22E32A9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3" l="1"/>
  <c r="K120" i="3"/>
  <c r="K119" i="3"/>
  <c r="K118" i="3"/>
  <c r="K117" i="3"/>
  <c r="K11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K12" i="3"/>
  <c r="B12" i="3" s="1"/>
  <c r="B15" i="3" l="1"/>
  <c r="B16" i="3" s="1"/>
  <c r="E12" i="6"/>
  <c r="H12" i="6" s="1"/>
  <c r="B17" i="3" l="1"/>
  <c r="B18" i="3" s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 s="1"/>
  <c r="E13" i="6"/>
  <c r="H13" i="6" s="1"/>
  <c r="O13" i="3"/>
  <c r="B23" i="3" l="1"/>
  <c r="B24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B26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7" i="3" l="1"/>
  <c r="B28" i="3" s="1"/>
  <c r="B29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13" i="6"/>
  <c r="C6" i="6" s="1"/>
  <c r="B7" i="2" s="1"/>
  <c r="B61" i="3" l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l="1"/>
  <c r="B121" i="3" l="1"/>
  <c r="B8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<sst xmlns="http://schemas.openxmlformats.org/spreadsheetml/2006/main" count="15296" uniqueCount="4084">
  <si>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</si>
  <si>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</si>
  <si>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</si>
  <si>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</si>
  <si>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</si>
  <si>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</si>
  <si>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</si>
  <si>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</si>
  <si>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</si>
  <si>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</si>
  <si>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</si>
  <si>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</si>
  <si>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</si>
  <si>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</si>
  <si>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</si>
  <si>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</si>
  <si>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</si>
  <si>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</si>
  <si>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</si>
  <si>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</si>
  <si>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</si>
  <si>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</si>
  <si>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</si>
  <si>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</si>
  <si>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</si>
  <si>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</si>
  <si>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</si>
  <si>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</si>
  <si>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</si>
  <si>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</si>
  <si>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</si>
  <si>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</si>
  <si>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</si>
  <si>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</si>
  <si>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</si>
  <si>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</si>
  <si>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</si>
  <si>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</si>
  <si>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</si>
  <si>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</si>
  <si>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</si>
  <si>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</si>
  <si>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</si>
  <si>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</si>
  <si>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</si>
  <si>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</si>
  <si>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</si>
  <si>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</si>
  <si>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</si>
  <si>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</si>
  <si>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</si>
  <si>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</si>
  <si>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</si>
  <si>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</si>
  <si>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</si>
  <si>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</si>
  <si>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</si>
  <si>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</si>
  <si>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</si>
  <si>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</si>
  <si>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</si>
  <si>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</si>
  <si>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</si>
  <si>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</si>
  <si>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</si>
  <si>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</si>
  <si>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</si>
  <si>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</si>
  <si>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</si>
  <si>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</si>
  <si>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</si>
  <si>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</si>
  <si>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</si>
  <si>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</si>
  <si>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</si>
  <si>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</si>
  <si>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</si>
  <si>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</si>
  <si>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</si>
  <si>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</si>
  <si>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</si>
  <si>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</si>
  <si>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</si>
  <si>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</si>
  <si>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</si>
  <si>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</si>
  <si>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</si>
  <si>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</si>
  <si>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</si>
  <si>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</si>
  <si>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</si>
  <si>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</si>
  <si>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</si>
  <si>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</si>
  <si>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</si>
  <si>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</si>
  <si>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</si>
  <si>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</si>
  <si>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</si>
  <si>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</si>
  <si>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</si>
  <si>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</si>
  <si>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</si>
  <si>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</si>
  <si>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</si>
  <si>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</si>
  <si>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</si>
  <si>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</si>
  <si>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</si>
  <si>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</si>
  <si>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</si>
  <si>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</si>
  <si>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</si>
  <si>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</si>
  <si>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</si>
  <si>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</si>
  <si>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</si>
  <si>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</si>
  <si>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</si>
  <si>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</si>
  <si>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</si>
  <si>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</si>
  <si>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</si>
  <si>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</si>
  <si>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</si>
  <si>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</si>
  <si>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</si>
  <si>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</si>
  <si>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</si>
  <si>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</si>
  <si>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</si>
  <si>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</si>
  <si>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</si>
  <si>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</si>
  <si>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</si>
  <si>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</si>
  <si>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</si>
  <si>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</si>
  <si>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</si>
  <si>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</si>
  <si>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</si>
  <si>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</si>
  <si>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</si>
  <si>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</si>
  <si>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</si>
  <si>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</si>
  <si>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</si>
  <si>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</si>
  <si>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</si>
  <si>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</si>
  <si>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</si>
  <si>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</si>
  <si>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</si>
  <si>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</si>
  <si>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</si>
  <si>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</si>
  <si>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</si>
  <si>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</si>
  <si>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</si>
  <si>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</si>
  <si>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</si>
  <si>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</si>
  <si>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</si>
  <si>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</si>
  <si>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</si>
  <si>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</si>
  <si>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</si>
  <si>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</si>
  <si>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</si>
  <si>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</si>
  <si>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</si>
  <si>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</si>
  <si>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</si>
  <si>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</si>
  <si>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</si>
  <si>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</si>
  <si>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</si>
  <si>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</si>
  <si>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</si>
  <si>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</si>
  <si>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</si>
  <si>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</si>
  <si>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</si>
  <si>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</si>
  <si>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</si>
  <si>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</si>
  <si>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</si>
  <si>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</si>
  <si>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</si>
  <si>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</si>
  <si>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</si>
  <si>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</si>
  <si>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</si>
  <si>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</si>
  <si>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</si>
  <si>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</si>
  <si>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</si>
  <si>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</si>
  <si>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</si>
  <si>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</si>
  <si>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</si>
  <si>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</si>
  <si>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</si>
  <si>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</si>
  <si>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</si>
  <si>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</si>
  <si>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</si>
  <si>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</si>
  <si>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</si>
  <si>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</si>
  <si>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</si>
  <si>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</si>
  <si>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</si>
  <si>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</si>
  <si>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</si>
  <si>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</si>
  <si>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</si>
  <si>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</si>
  <si>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</si>
  <si>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</si>
  <si>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</si>
  <si>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</si>
  <si>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</si>
  <si>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</si>
  <si>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</si>
  <si>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</si>
  <si>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</si>
  <si>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</si>
  <si>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</si>
  <si>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</si>
  <si>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</si>
  <si>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</si>
  <si>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</si>
  <si>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</si>
  <si>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</si>
  <si>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</si>
  <si>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</si>
  <si>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</si>
  <si>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</si>
  <si>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</si>
  <si>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</si>
  <si>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</si>
  <si>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</si>
  <si>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</si>
  <si>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</si>
  <si>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</si>
  <si>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</si>
  <si>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</si>
  <si>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</si>
  <si>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</si>
  <si>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</si>
  <si>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</si>
  <si>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</si>
  <si>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</si>
  <si>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</si>
  <si>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</si>
  <si>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</si>
  <si>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</si>
  <si>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</si>
  <si>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</si>
  <si>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</si>
  <si>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</si>
  <si>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</si>
  <si>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</si>
  <si>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</si>
  <si>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</si>
  <si>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</si>
  <si>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</si>
  <si>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</si>
  <si>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</si>
  <si>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</si>
  <si>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</si>
  <si>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</si>
  <si>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</si>
  <si>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</si>
  <si>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</si>
  <si>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</si>
  <si>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</si>
  <si>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</si>
  <si>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</si>
  <si>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</si>
  <si>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</si>
  <si>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</si>
  <si>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</si>
  <si>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</si>
  <si>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</si>
  <si>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</si>
  <si>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</si>
  <si>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</si>
  <si>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</si>
  <si>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</si>
  <si>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</si>
  <si>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</si>
  <si>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</si>
  <si>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</si>
  <si>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</si>
  <si>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</si>
  <si>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</si>
  <si>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</si>
  <si>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</si>
  <si>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</si>
  <si>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</si>
  <si>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</si>
  <si>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</si>
  <si>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</si>
  <si>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</si>
  <si>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</si>
  <si>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</si>
  <si>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</si>
  <si>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</si>
  <si>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</si>
  <si>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</si>
  <si>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</si>
  <si>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</si>
  <si>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</si>
  <si>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</si>
  <si>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</si>
  <si>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</si>
  <si>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</si>
  <si>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</si>
  <si>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</si>
  <si>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</si>
  <si>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</si>
  <si>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</si>
  <si>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</si>
  <si>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</si>
  <si>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</si>
  <si>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</si>
  <si>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</si>
  <si>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</si>
  <si>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</si>
  <si>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</si>
  <si>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</si>
  <si>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</si>
  <si>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</si>
  <si>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</si>
  <si>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</si>
  <si>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</si>
  <si>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</si>
  <si>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</si>
  <si>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</si>
  <si>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</si>
  <si>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</si>
  <si>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</si>
  <si>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</si>
  <si>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</si>
  <si>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</si>
  <si>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</si>
  <si>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</si>
  <si>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</si>
  <si>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</si>
  <si>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</si>
  <si>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</si>
  <si>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</si>
  <si>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</si>
  <si>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</si>
  <si>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</si>
  <si>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</si>
  <si>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</si>
  <si>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</si>
  <si>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</si>
  <si>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</si>
  <si>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</si>
  <si>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</si>
  <si>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</si>
  <si>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</si>
  <si>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</si>
  <si>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</si>
  <si>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</si>
  <si>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</si>
  <si>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</si>
  <si>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</si>
  <si>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</si>
  <si>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</si>
  <si>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</si>
  <si>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</si>
  <si>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</si>
  <si>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</si>
  <si>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</si>
  <si>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</si>
  <si>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</si>
  <si>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</si>
  <si>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</si>
  <si>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</si>
  <si>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</si>
  <si>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</si>
  <si>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</si>
  <si>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</si>
  <si>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</si>
  <si>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</si>
  <si>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</si>
  <si>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</si>
  <si>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</si>
  <si>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</si>
  <si>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</si>
  <si>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</si>
  <si>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</si>
  <si>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</si>
  <si>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</si>
  <si>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</si>
  <si>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</si>
  <si>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</si>
  <si>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</si>
  <si>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</si>
  <si>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</si>
  <si>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</si>
  <si>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</si>
  <si>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</si>
  <si>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</si>
  <si>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</si>
  <si>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</si>
  <si>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</si>
  <si>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</si>
  <si>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</si>
  <si>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</si>
  <si>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</si>
  <si>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</si>
  <si>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</si>
  <si>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</si>
  <si>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</si>
  <si>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</si>
  <si>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</si>
  <si>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</si>
  <si>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</si>
  <si>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</si>
  <si>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</si>
  <si>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</si>
  <si>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</si>
  <si>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</si>
  <si>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</si>
  <si>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</si>
  <si>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</si>
  <si>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</si>
  <si>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</si>
  <si>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</si>
  <si>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</si>
  <si>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</si>
  <si>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</si>
  <si>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</si>
  <si>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</si>
  <si>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</si>
  <si>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</si>
  <si>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</si>
  <si>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</si>
  <si>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</si>
  <si>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</si>
  <si>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</si>
  <si>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</si>
  <si>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</si>
  <si>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</si>
  <si>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</si>
  <si>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</si>
  <si>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</si>
  <si>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</si>
  <si>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</si>
  <si>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</si>
  <si>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</si>
  <si>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</si>
  <si>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</si>
  <si>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</si>
  <si>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</si>
  <si>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</si>
  <si>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</si>
  <si>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</si>
  <si>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</si>
  <si>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</si>
  <si>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</si>
  <si>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</si>
  <si>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</si>
  <si>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</si>
  <si>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</si>
  <si>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</si>
  <si>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</si>
  <si>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</si>
  <si>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</si>
  <si>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</si>
  <si>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</si>
  <si>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</si>
  <si>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</si>
  <si>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</si>
  <si>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</si>
  <si>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</si>
  <si>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</si>
  <si>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</si>
  <si>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</si>
  <si>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</si>
  <si>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</si>
  <si>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</si>
  <si>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</si>
  <si>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</si>
  <si>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</si>
  <si>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</si>
  <si>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</si>
  <si>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</si>
  <si>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</si>
  <si>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</si>
  <si>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</si>
  <si>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</si>
  <si>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</si>
  <si>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</si>
  <si>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</si>
  <si>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</si>
  <si>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</si>
  <si>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</si>
  <si>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</si>
  <si>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</si>
  <si>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</si>
  <si>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</si>
  <si>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</si>
  <si>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</si>
  <si>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</si>
  <si>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</si>
  <si>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</si>
  <si>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</si>
  <si>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</si>
  <si>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</si>
  <si>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</si>
  <si>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</si>
  <si>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</si>
  <si>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</si>
  <si>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</si>
  <si>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</si>
  <si>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</si>
  <si>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</si>
  <si>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</si>
  <si>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</si>
  <si>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</si>
  <si>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</si>
  <si>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</si>
  <si>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</si>
  <si>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</si>
  <si>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</si>
  <si>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</si>
  <si>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</si>
  <si>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</si>
  <si>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</si>
  <si>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</si>
  <si>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</si>
  <si>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</si>
  <si>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</si>
  <si>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</si>
  <si>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</si>
  <si>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</si>
  <si>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</si>
  <si>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</si>
  <si>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</si>
  <si>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</si>
  <si>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</si>
  <si>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</si>
  <si>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</si>
  <si>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</si>
  <si>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</si>
  <si>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</si>
  <si>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</si>
  <si>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</si>
  <si>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</si>
  <si>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</si>
  <si>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</si>
  <si>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</si>
  <si>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</si>
  <si>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</si>
  <si>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</si>
  <si>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</si>
  <si>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</si>
  <si>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</si>
  <si>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</si>
  <si>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</si>
  <si>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</si>
  <si>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</si>
  <si>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</si>
  <si>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</si>
  <si>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</si>
  <si>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</si>
  <si>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</si>
  <si>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</si>
  <si>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</si>
  <si>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</si>
  <si>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</si>
  <si>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</si>
  <si>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</si>
  <si>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</si>
  <si>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</si>
  <si>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</si>
  <si>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</si>
  <si>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</si>
  <si>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</si>
  <si>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</si>
  <si>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</si>
  <si>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</si>
  <si>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</si>
  <si>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</si>
  <si>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</si>
  <si>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</si>
  <si>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</si>
  <si>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</si>
  <si>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</si>
  <si>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</si>
  <si>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</si>
  <si>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</si>
  <si>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</si>
  <si>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</si>
  <si>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</si>
  <si>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</si>
  <si>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</si>
  <si>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</si>
  <si>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</si>
  <si>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</si>
  <si>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</si>
  <si>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</si>
  <si>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</si>
  <si>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</si>
  <si>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</si>
  <si>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</si>
  <si>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</si>
  <si>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</si>
  <si>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</si>
  <si>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</si>
  <si>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</si>
  <si>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</si>
  <si>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</si>
  <si>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</si>
  <si>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</si>
  <si>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</si>
  <si>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</si>
  <si>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</si>
  <si>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</si>
  <si>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</si>
  <si>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</si>
  <si>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</si>
  <si>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</si>
  <si>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</si>
  <si>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</si>
  <si>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</si>
  <si>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</si>
  <si>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</si>
  <si>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</si>
  <si>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</si>
  <si>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</si>
  <si>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</si>
  <si>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</si>
  <si>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</si>
  <si>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</si>
  <si>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</si>
  <si>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</si>
  <si>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</si>
  <si>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</si>
  <si>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</si>
  <si>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</si>
  <si>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</si>
  <si>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</si>
  <si>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</si>
  <si>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</si>
  <si>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</si>
  <si>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</si>
  <si>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</si>
  <si>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</si>
  <si>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</si>
  <si>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</si>
  <si>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</si>
  <si>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</si>
  <si>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</si>
  <si>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</si>
  <si>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</si>
  <si>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</si>
  <si>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</si>
  <si>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</si>
  <si>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</si>
  <si>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</si>
  <si>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</si>
  <si>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</si>
  <si>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</si>
  <si>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</si>
  <si>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</si>
  <si>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</si>
  <si>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</si>
  <si>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</si>
  <si>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</si>
  <si>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</si>
  <si>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</si>
  <si>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</si>
  <si>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</si>
  <si>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</si>
  <si>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</si>
  <si>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</si>
  <si>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</si>
  <si>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</si>
  <si>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</si>
  <si>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</si>
  <si>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</si>
  <si>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</si>
  <si>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</si>
  <si>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</si>
  <si>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</si>
  <si>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</si>
  <si>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</si>
  <si>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</si>
  <si>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</si>
  <si>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</si>
  <si>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</si>
  <si>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</si>
  <si>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</si>
  <si>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</si>
  <si>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</si>
  <si>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</si>
  <si>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</si>
  <si>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</si>
  <si>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</si>
  <si>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</si>
  <si>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</si>
  <si>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</si>
  <si>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</si>
  <si>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</si>
  <si>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</si>
  <si>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</si>
  <si>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</si>
  <si>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</si>
  <si>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</si>
  <si>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</si>
  <si>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</si>
  <si>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</si>
  <si>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</si>
  <si>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</si>
  <si>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</si>
  <si>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</si>
  <si>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</si>
  <si>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</si>
  <si>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</si>
  <si>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</si>
  <si>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</si>
  <si>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</si>
  <si>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</si>
  <si>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</si>
  <si>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</si>
  <si>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</si>
  <si>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</si>
  <si>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</si>
  <si>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</si>
  <si>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</si>
  <si>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</si>
  <si>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</si>
  <si>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</si>
  <si>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</si>
  <si>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</si>
  <si>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</si>
  <si>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</si>
  <si>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</si>
  <si>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</si>
  <si>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</si>
  <si>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</si>
  <si>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</si>
  <si>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</si>
  <si>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</si>
  <si>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</si>
  <si>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</si>
  <si>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</si>
  <si>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</si>
  <si>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</si>
  <si>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</si>
  <si>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</si>
  <si>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</si>
  <si>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</si>
  <si>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</si>
  <si>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</si>
  <si>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</si>
  <si>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</si>
  <si>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</si>
  <si>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</si>
  <si>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</si>
  <si>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</si>
  <si>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</si>
  <si>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</si>
  <si>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</si>
  <si>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</si>
  <si>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</si>
  <si>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</si>
  <si>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</si>
  <si>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</si>
  <si>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</si>
  <si>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</si>
  <si>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</si>
  <si>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</si>
  <si>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</si>
  <si>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</si>
  <si>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</si>
  <si>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</si>
  <si>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</si>
  <si>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</si>
  <si>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</si>
  <si>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</si>
  <si>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</si>
  <si>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</si>
  <si>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</si>
  <si>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</si>
  <si>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</si>
  <si>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</si>
  <si>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</si>
  <si>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</si>
  <si>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</si>
  <si>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</si>
  <si>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</si>
  <si>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</si>
  <si>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</si>
  <si>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</si>
  <si>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</si>
  <si>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</si>
  <si>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</si>
  <si>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</si>
  <si>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</si>
  <si>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</si>
  <si>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</si>
  <si>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</si>
  <si>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</si>
  <si>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</si>
  <si>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</si>
  <si>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</si>
  <si>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</si>
  <si>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</si>
  <si>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</si>
  <si>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</si>
  <si>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</si>
  <si>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</si>
  <si>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</si>
  <si>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</si>
  <si>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</si>
  <si>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</si>
  <si>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</si>
  <si>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</si>
  <si>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</si>
  <si>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</si>
  <si>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</si>
  <si>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</si>
  <si>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</si>
  <si>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</si>
  <si>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</si>
  <si>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</si>
  <si>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</si>
  <si>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</si>
  <si>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</si>
  <si>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</si>
  <si>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</si>
  <si>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</si>
  <si>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</si>
  <si>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</si>
  <si>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</si>
  <si>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</si>
  <si>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</si>
  <si>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</si>
  <si>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</si>
  <si>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</si>
  <si>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</si>
  <si>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</si>
  <si>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</si>
  <si>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</si>
  <si>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</si>
  <si>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</si>
  <si>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</si>
  <si>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</si>
  <si>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</si>
  <si>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</si>
  <si>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</si>
  <si>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</si>
  <si>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</si>
  <si>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</si>
  <si>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</si>
  <si>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</si>
  <si>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</si>
  <si>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</si>
  <si>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</si>
  <si>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</si>
  <si>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</si>
  <si>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</si>
  <si>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</si>
  <si>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</si>
  <si>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</si>
  <si>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</si>
  <si>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</si>
  <si>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</si>
  <si>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</si>
  <si>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</si>
  <si>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</si>
  <si>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</si>
  <si>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</si>
  <si>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</si>
  <si>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</si>
  <si>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</si>
  <si>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</si>
  <si>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</si>
  <si>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</si>
  <si>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</si>
  <si>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</si>
  <si>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</si>
  <si>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</si>
  <si>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</si>
  <si>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</si>
  <si>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</si>
  <si>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</si>
  <si>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</si>
  <si>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</si>
  <si>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</si>
  <si>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</si>
  <si>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</si>
  <si>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</si>
  <si>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</si>
  <si>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</si>
  <si>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</si>
  <si>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</si>
  <si>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</si>
  <si>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</si>
  <si>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</si>
  <si>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</si>
  <si>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</si>
  <si>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</si>
  <si>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</si>
  <si>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</si>
  <si>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</si>
  <si>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</si>
  <si>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</si>
  <si>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</si>
  <si>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</si>
  <si>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</si>
  <si>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</si>
  <si>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</si>
  <si>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</si>
  <si>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</si>
  <si>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</si>
  <si>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</si>
  <si>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</si>
  <si>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</si>
  <si>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</si>
  <si>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</si>
  <si>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</si>
  <si>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</si>
  <si>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</si>
  <si>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</si>
  <si>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</si>
  <si>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</si>
  <si>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</si>
  <si>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</si>
  <si>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</si>
  <si>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</si>
  <si>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</si>
  <si>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</si>
  <si>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</si>
  <si>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</si>
  <si>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</si>
  <si>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</si>
  <si>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</si>
  <si>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</si>
  <si>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</si>
  <si>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</si>
  <si>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</si>
  <si>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</si>
  <si>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</si>
  <si>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</si>
  <si>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</si>
  <si>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</si>
  <si>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</si>
  <si>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</si>
  <si>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</si>
  <si>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</si>
  <si>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</si>
  <si>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</si>
  <si>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</si>
  <si>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</si>
  <si>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</si>
  <si>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</si>
  <si>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</si>
  <si>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</si>
  <si>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</si>
  <si>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</si>
  <si>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</si>
  <si>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</si>
  <si>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</si>
  <si>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</si>
  <si>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</si>
  <si>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</si>
  <si>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</si>
  <si>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</si>
  <si>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</si>
  <si>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</si>
  <si>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</si>
  <si>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</si>
  <si>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</si>
  <si>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</si>
  <si>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</si>
  <si>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</si>
  <si>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</si>
  <si>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</si>
  <si>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</si>
  <si>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</si>
  <si>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</si>
  <si>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</si>
  <si>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</si>
  <si>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</si>
  <si>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</si>
  <si>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</si>
  <si>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</si>
  <si>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</si>
  <si>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</si>
  <si>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</si>
  <si>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</si>
  <si>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</si>
  <si>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</si>
  <si>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</si>
  <si>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</si>
  <si>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</si>
  <si>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</si>
  <si>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</si>
  <si>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</si>
  <si>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</si>
  <si>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</si>
  <si>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</si>
  <si>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</si>
  <si>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</si>
  <si>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</si>
  <si>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</si>
  <si>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</si>
  <si>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</si>
  <si>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</si>
  <si>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</si>
  <si>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</si>
  <si>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</si>
  <si>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</si>
  <si>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</si>
  <si>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</si>
  <si>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</si>
  <si>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</si>
  <si>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</si>
  <si>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</si>
  <si>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</si>
  <si>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</si>
  <si>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</si>
  <si>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</si>
  <si>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</si>
  <si>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</si>
  <si>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</si>
  <si>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</si>
  <si>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</si>
  <si>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</si>
  <si>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</si>
  <si>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</si>
  <si>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</si>
  <si>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</si>
  <si>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</si>
  <si>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</si>
  <si>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</si>
  <si>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</si>
  <si>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</si>
  <si>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</si>
  <si>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</si>
  <si>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</si>
  <si>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</si>
  <si>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</si>
  <si>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</si>
  <si>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</si>
  <si>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</si>
  <si>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</si>
  <si>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</si>
  <si>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</si>
  <si>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</si>
  <si>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</si>
  <si>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</si>
  <si>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</si>
  <si>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</si>
  <si>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</si>
  <si>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</si>
  <si>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</si>
  <si>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</si>
  <si>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</si>
  <si>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</si>
  <si>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</si>
  <si>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</si>
  <si>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</si>
  <si>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</si>
  <si>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</si>
  <si>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</si>
  <si>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</si>
  <si>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</si>
  <si>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</si>
  <si>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</si>
  <si>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</si>
  <si>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</si>
  <si>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</si>
  <si>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</si>
  <si>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</si>
  <si>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</si>
  <si>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</si>
  <si>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</si>
  <si>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</si>
  <si>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</si>
  <si>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</si>
  <si>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</si>
  <si>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</si>
  <si>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</si>
  <si>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</si>
  <si>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</si>
  <si>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</si>
  <si>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</si>
  <si>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</si>
  <si>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</si>
  <si>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</si>
  <si>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</si>
  <si>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</si>
  <si>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</si>
  <si>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</si>
  <si>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</si>
  <si>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</si>
  <si>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</si>
  <si>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</si>
  <si>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</si>
  <si>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</si>
  <si>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</si>
  <si>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</si>
  <si>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</si>
  <si>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</si>
  <si>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</si>
  <si>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</si>
  <si>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</si>
  <si>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</si>
  <si>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</si>
  <si>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</si>
  <si>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</si>
  <si>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</si>
  <si>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</si>
  <si>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</si>
  <si>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</si>
  <si>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</si>
  <si>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</si>
  <si>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</si>
  <si>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</si>
  <si>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</si>
  <si>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</si>
  <si>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</si>
  <si>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</si>
  <si>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</si>
  <si>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</si>
  <si>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</si>
  <si>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</si>
  <si>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</si>
  <si>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</si>
  <si>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</si>
  <si>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</si>
  <si>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</si>
  <si>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</si>
  <si>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</si>
  <si>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</si>
  <si>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</si>
  <si>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</si>
  <si>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</si>
  <si>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</si>
  <si>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</si>
  <si>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</si>
  <si>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</si>
  <si>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</si>
  <si>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</si>
  <si>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</si>
  <si>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</si>
  <si>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</si>
  <si>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</si>
  <si>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</si>
  <si>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</si>
  <si>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</si>
  <si>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</si>
  <si>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</si>
  <si>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</si>
  <si>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</si>
  <si>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</si>
  <si>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</si>
  <si>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</si>
  <si>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</si>
  <si>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</si>
  <si>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</si>
  <si>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</si>
  <si>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</si>
  <si>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</si>
  <si>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</si>
  <si>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</si>
  <si>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</si>
  <si>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</si>
  <si>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</si>
  <si>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</si>
  <si>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</si>
  <si>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</si>
  <si>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</si>
  <si>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</si>
  <si>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</si>
  <si>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</si>
  <si>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</si>
  <si>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</si>
  <si>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</si>
  <si>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</si>
  <si>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</si>
  <si>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</si>
  <si>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</si>
  <si>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</si>
  <si>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</si>
  <si>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</si>
  <si>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</si>
  <si>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</si>
  <si>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</si>
  <si>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</si>
  <si>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</si>
  <si>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</si>
  <si>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</si>
  <si>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</si>
  <si>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</si>
  <si>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</si>
  <si>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</si>
  <si>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</si>
  <si>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</si>
  <si>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</si>
  <si>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</si>
  <si>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</si>
  <si>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</si>
  <si>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</si>
  <si>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</si>
  <si>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</si>
  <si>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</si>
  <si>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</si>
  <si>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</si>
  <si>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</si>
  <si>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</si>
  <si>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</si>
  <si>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</si>
  <si>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</si>
  <si>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</si>
  <si>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</si>
  <si>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</si>
  <si>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</si>
  <si>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</si>
  <si>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</si>
  <si>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</si>
  <si>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</si>
  <si>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</si>
  <si>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</si>
  <si>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</si>
  <si>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</si>
  <si>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</si>
  <si>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</si>
  <si>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</si>
  <si>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</si>
  <si>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</si>
  <si>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</si>
  <si>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</si>
  <si>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</si>
  <si>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</si>
  <si>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</si>
  <si>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</si>
  <si>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</si>
  <si>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</si>
  <si>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</si>
  <si>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</si>
  <si>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</si>
  <si>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</si>
  <si>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</si>
  <si>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</si>
  <si>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</si>
  <si>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</si>
  <si>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</si>
  <si>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</si>
  <si>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</si>
  <si>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</si>
  <si>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</si>
  <si>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</si>
  <si>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</si>
  <si>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</si>
  <si>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</si>
  <si>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</si>
  <si>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</si>
  <si>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</si>
  <si>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</si>
  <si>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</si>
  <si>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</si>
  <si>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</si>
  <si>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</si>
  <si>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</si>
  <si>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</si>
  <si>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</si>
  <si>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</si>
  <si>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</si>
  <si>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</si>
  <si>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</si>
  <si>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</si>
  <si>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</si>
  <si>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</si>
  <si>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</si>
  <si>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</si>
  <si>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</si>
  <si>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</si>
  <si>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</si>
  <si>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</si>
  <si>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</si>
  <si>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</si>
  <si>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</si>
  <si>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</si>
  <si>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</si>
  <si>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</si>
  <si>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</si>
  <si>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</si>
  <si>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</si>
  <si>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</si>
  <si>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</si>
  <si>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</si>
  <si>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</si>
  <si>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</si>
  <si>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</si>
  <si>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</si>
  <si>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</si>
  <si>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</si>
  <si>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</si>
  <si>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</si>
  <si>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</si>
  <si>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</si>
  <si>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</si>
  <si>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</si>
  <si>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</si>
  <si>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</si>
  <si>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</si>
  <si>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</si>
  <si>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</si>
  <si>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</si>
  <si>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</si>
  <si>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</si>
  <si>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</si>
  <si>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</si>
  <si>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</si>
  <si>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</si>
  <si>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</si>
  <si>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</si>
  <si>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</si>
  <si>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</si>
  <si>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</si>
  <si>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</si>
  <si>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</si>
  <si>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</si>
  <si>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</si>
  <si>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</si>
  <si>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</si>
  <si>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</si>
  <si>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</si>
  <si>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</si>
  <si>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</si>
  <si>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</si>
  <si>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</si>
  <si>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</si>
  <si>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</si>
  <si>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</si>
  <si>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</si>
  <si>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</si>
  <si>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</si>
  <si>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</si>
  <si>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</si>
  <si>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</si>
  <si>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</si>
  <si>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</si>
  <si>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</si>
  <si>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</si>
  <si>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</si>
  <si>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</si>
  <si>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</si>
  <si>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</si>
  <si>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</si>
  <si>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</si>
  <si>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</si>
  <si>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</si>
  <si>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</si>
  <si>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</si>
  <si>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</si>
  <si>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</si>
  <si>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</si>
  <si>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</si>
  <si>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</si>
  <si>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</si>
  <si>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</si>
  <si>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</si>
  <si>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</si>
  <si>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</si>
  <si>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</si>
  <si>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</si>
  <si>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</si>
  <si>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</si>
  <si>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</si>
  <si>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</si>
  <si>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</si>
  <si>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</si>
  <si>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</si>
  <si>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</si>
  <si>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</si>
  <si>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</si>
  <si>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</si>
  <si>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</si>
  <si>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</si>
  <si>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</si>
  <si>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</si>
  <si>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</si>
  <si>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</si>
  <si>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</si>
  <si>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</si>
  <si>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</si>
  <si>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</si>
  <si>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</si>
  <si>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</si>
  <si>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</si>
  <si>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</si>
  <si>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</si>
  <si>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</si>
  <si>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</si>
  <si>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</si>
  <si>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</si>
  <si>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</si>
  <si>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</si>
  <si>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</si>
  <si>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</si>
  <si>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</si>
  <si>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</si>
  <si>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</si>
  <si>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</si>
  <si>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</si>
  <si>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</si>
  <si>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</si>
  <si>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</si>
  <si>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</si>
  <si>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</si>
  <si>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</si>
  <si>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</si>
  <si>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</si>
  <si>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</si>
  <si>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</si>
  <si>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</si>
  <si>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</si>
  <si>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</si>
  <si>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</si>
  <si>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</si>
  <si>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</si>
  <si>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</si>
  <si>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</si>
  <si>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</si>
  <si>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</si>
  <si>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</si>
  <si>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</si>
  <si>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</si>
  <si>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</si>
  <si>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</si>
  <si>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</si>
  <si>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</si>
  <si>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</si>
  <si>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</si>
  <si>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</si>
  <si>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</si>
  <si>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</si>
  <si>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</si>
  <si>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</si>
  <si>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</si>
  <si>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</si>
  <si>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</si>
  <si>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</si>
  <si>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</si>
  <si>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</si>
  <si>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</si>
  <si>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</si>
  <si>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</si>
  <si>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</si>
  <si>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</si>
  <si>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</si>
  <si>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</si>
  <si>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</si>
  <si>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</si>
  <si>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</si>
  <si>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</si>
  <si>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</si>
  <si>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</si>
  <si>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</si>
  <si>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</si>
  <si>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</si>
  <si>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</si>
  <si>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</si>
  <si>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</si>
  <si>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</si>
  <si>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</si>
  <si>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</si>
  <si>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</si>
  <si>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</si>
  <si>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</si>
  <si>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</si>
  <si>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</si>
  <si>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</si>
  <si>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</si>
  <si>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</si>
  <si>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</si>
  <si>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</si>
  <si>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</si>
  <si>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</si>
  <si>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</si>
  <si>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</si>
  <si>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</si>
  <si>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</si>
  <si>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</si>
  <si>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</si>
  <si>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</si>
  <si>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</si>
  <si>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</si>
  <si>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</si>
  <si>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</si>
  <si>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</si>
  <si>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</si>
  <si>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</si>
  <si>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</si>
  <si>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</si>
  <si>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</si>
  <si>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</si>
  <si>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</si>
  <si>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</si>
  <si>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</si>
  <si>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</si>
  <si>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</si>
  <si>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</si>
  <si>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</si>
  <si>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</si>
  <si>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</si>
  <si>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</si>
  <si>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</si>
  <si>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</si>
  <si>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</si>
  <si>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</si>
  <si>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</si>
  <si>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</si>
  <si>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</si>
  <si>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</si>
  <si>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</si>
  <si>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</si>
  <si>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</si>
  <si>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</si>
  <si>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</si>
  <si>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</si>
  <si>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</si>
  <si>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</si>
  <si>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</si>
  <si>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</si>
  <si>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</si>
  <si>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</si>
  <si>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</si>
  <si>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</si>
  <si>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</si>
  <si>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</si>
  <si>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</si>
  <si>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</si>
  <si>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</si>
  <si>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</si>
  <si>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</si>
  <si>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</si>
  <si>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</si>
  <si>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</si>
  <si>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</si>
  <si>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</si>
  <si>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</si>
  <si>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</si>
  <si>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</si>
  <si>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</si>
  <si>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</si>
  <si>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</si>
  <si>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</si>
  <si>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</si>
  <si>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</si>
  <si>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</si>
  <si>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</si>
  <si>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</si>
  <si>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</si>
  <si>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</si>
  <si>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</si>
  <si>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</si>
  <si>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</si>
  <si>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</si>
  <si>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</si>
  <si>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</si>
  <si>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</si>
  <si>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</si>
  <si>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</si>
  <si>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</si>
  <si>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</si>
  <si>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</si>
  <si>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</si>
  <si>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</si>
  <si>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</si>
  <si>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</si>
  <si>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</si>
  <si>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</si>
  <si>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</si>
  <si>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</si>
  <si>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</si>
  <si>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</si>
  <si>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</si>
  <si>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</si>
  <si>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</si>
  <si>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</si>
  <si>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</si>
  <si>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</si>
  <si>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</si>
  <si>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</si>
  <si>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</si>
  <si>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</si>
  <si>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</si>
  <si>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</si>
  <si>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</si>
  <si>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</si>
  <si>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</si>
  <si>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</si>
  <si>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</si>
  <si>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</si>
  <si>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</si>
  <si>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</si>
  <si>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</si>
  <si>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</si>
  <si>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</si>
  <si>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</si>
  <si>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</si>
  <si>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</si>
  <si>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</si>
  <si>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</si>
  <si>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</si>
  <si>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</si>
  <si>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</si>
  <si>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</si>
  <si>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</si>
  <si>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</si>
  <si>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</si>
  <si>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</si>
  <si>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</si>
  <si>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</si>
  <si>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</si>
  <si>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</si>
  <si>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</si>
  <si>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</si>
  <si>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</si>
  <si>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</si>
  <si>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</si>
  <si>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</si>
  <si>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</si>
  <si>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</si>
  <si>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</si>
  <si>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</si>
  <si>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</si>
  <si>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</si>
  <si>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</si>
  <si>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</si>
  <si>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</si>
  <si>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</si>
  <si>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</si>
  <si>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</si>
  <si>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</si>
  <si>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</si>
  <si>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</si>
  <si>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</si>
  <si>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</si>
  <si>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</si>
  <si>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</si>
  <si>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</si>
  <si>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</si>
  <si>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</si>
  <si>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</si>
  <si>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</si>
  <si>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</si>
  <si>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</si>
  <si>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</si>
  <si>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</si>
  <si>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</si>
  <si>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</si>
  <si>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</si>
  <si>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</si>
  <si>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</si>
  <si>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</si>
  <si>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</si>
  <si>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</si>
  <si>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</si>
  <si>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</si>
  <si>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</si>
  <si>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</si>
  <si>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</si>
  <si>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</si>
  <si>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</si>
  <si>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</si>
  <si>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</si>
  <si>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</si>
  <si>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</si>
  <si>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</si>
  <si>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</si>
  <si>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</si>
  <si>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</si>
  <si>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</si>
  <si>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</si>
  <si>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</si>
  <si>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</si>
  <si>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</si>
  <si>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</si>
  <si>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</si>
  <si>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</si>
  <si>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</si>
  <si>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</si>
  <si>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</si>
  <si>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</si>
  <si>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</si>
  <si>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</si>
  <si>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</si>
  <si>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</si>
  <si>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</si>
  <si>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</si>
  <si>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</si>
  <si>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</si>
  <si>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</si>
  <si>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</si>
  <si>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</si>
  <si>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</si>
  <si>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</si>
  <si>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</si>
  <si>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</si>
  <si>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</si>
  <si>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</si>
  <si>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</si>
  <si>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</si>
  <si>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</si>
  <si>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</si>
  <si>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</si>
  <si>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</si>
  <si>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</si>
  <si>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</si>
  <si>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</si>
  <si>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</si>
  <si>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</si>
  <si>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</si>
  <si>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</si>
  <si>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</si>
  <si>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</si>
  <si>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</si>
  <si>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</si>
  <si>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</si>
  <si>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</si>
  <si>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</si>
  <si>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</si>
  <si>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</si>
  <si>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</si>
  <si>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</si>
  <si>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</si>
  <si>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</si>
  <si>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</si>
  <si>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</si>
  <si>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</si>
  <si>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</si>
  <si>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</si>
  <si>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</si>
  <si>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</si>
  <si>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</si>
  <si>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</si>
  <si>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</si>
  <si>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</si>
  <si>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</si>
  <si>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</si>
  <si>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</si>
  <si>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</si>
  <si>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</si>
  <si>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</si>
  <si>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</si>
  <si>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</si>
  <si>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</si>
  <si>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</si>
  <si>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</si>
  <si>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</si>
  <si>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</si>
  <si>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</si>
  <si>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</si>
  <si>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</si>
  <si>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</si>
  <si>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</si>
  <si>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</si>
  <si>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</si>
  <si>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</si>
  <si>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</si>
  <si>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</si>
  <si>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</si>
  <si>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</si>
  <si>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</si>
  <si>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</si>
  <si>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</si>
  <si>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</si>
  <si>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</si>
  <si>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</si>
  <si>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</si>
  <si>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</si>
  <si>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</si>
  <si>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</si>
  <si>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</si>
  <si>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</si>
  <si>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</si>
  <si>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</si>
  <si>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</si>
  <si>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</si>
  <si>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</si>
  <si>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</si>
  <si>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</si>
  <si>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</si>
  <si>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</si>
  <si>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</si>
  <si>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</si>
  <si>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</si>
  <si>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</si>
  <si>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</si>
  <si>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</si>
  <si>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</si>
  <si>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</si>
  <si>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</si>
  <si>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</si>
  <si>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</si>
  <si>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</si>
  <si>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</si>
  <si>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</si>
  <si>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</si>
  <si>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</si>
  <si>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</si>
  <si>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</si>
  <si>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</si>
  <si>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</si>
  <si>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</si>
  <si>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</si>
  <si>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</si>
  <si>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</si>
  <si>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</si>
  <si>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</si>
  <si>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</si>
  <si>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</si>
  <si>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</si>
  <si>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</si>
  <si>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</si>
  <si>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</si>
  <si>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</si>
  <si>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</si>
  <si>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</si>
  <si>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</si>
  <si>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</si>
  <si>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</si>
  <si>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</si>
  <si>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</si>
  <si>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</si>
  <si>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</si>
  <si>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</si>
  <si>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</si>
  <si>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</si>
  <si>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</si>
  <si>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</si>
  <si>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</si>
  <si>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</si>
  <si>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</si>
  <si>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</si>
  <si>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</si>
  <si>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</si>
  <si>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</si>
  <si>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</si>
  <si>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</si>
  <si>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</si>
  <si>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</si>
  <si>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</si>
  <si>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</si>
  <si>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</si>
  <si>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</si>
  <si>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</si>
  <si>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</si>
  <si>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</si>
  <si>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</si>
  <si>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</si>
  <si>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</si>
  <si>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</si>
  <si>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</si>
  <si>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</si>
  <si>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</si>
  <si>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</si>
  <si>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</si>
  <si>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</si>
  <si>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</si>
  <si>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</si>
  <si>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</si>
  <si>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</si>
  <si>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</si>
  <si>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</si>
  <si>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</si>
  <si>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</si>
  <si>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</si>
  <si>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</si>
  <si>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</si>
  <si>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</si>
  <si>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</si>
  <si>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</si>
  <si>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</si>
  <si>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</si>
  <si>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</si>
  <si>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</si>
  <si>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</si>
  <si>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</si>
  <si>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</si>
  <si>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</si>
  <si>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</si>
  <si>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</si>
  <si>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</si>
  <si>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</si>
  <si>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</si>
  <si>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</si>
  <si>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</si>
  <si>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</si>
  <si>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</si>
  <si>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</si>
  <si>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</si>
  <si>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</si>
  <si>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</si>
  <si>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</si>
  <si>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</si>
  <si>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</si>
  <si>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</si>
  <si>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</si>
  <si>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</si>
  <si>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</si>
  <si>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</si>
  <si>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</si>
  <si>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</si>
  <si>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</si>
  <si>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</si>
  <si>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</si>
  <si>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</si>
  <si>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</si>
  <si>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</si>
  <si>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</si>
  <si>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</si>
  <si>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</si>
  <si>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</si>
  <si>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</si>
  <si>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</si>
  <si>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</si>
  <si>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</si>
  <si>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</si>
  <si>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</si>
  <si>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</si>
  <si>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</si>
  <si>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</si>
  <si>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</si>
  <si>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</si>
  <si>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</si>
  <si>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</si>
  <si>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</si>
  <si>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</si>
  <si>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</si>
  <si>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</si>
  <si>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</si>
  <si>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</si>
  <si>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</si>
  <si>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</si>
  <si>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</si>
  <si>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</si>
  <si>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</si>
  <si>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</si>
  <si>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</si>
  <si>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</si>
  <si>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</si>
  <si>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</si>
  <si>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</si>
  <si>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</si>
  <si>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</si>
  <si>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</si>
  <si>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</si>
  <si>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</si>
  <si>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</si>
  <si>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</si>
  <si>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</si>
  <si>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</si>
  <si>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</si>
  <si>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</si>
  <si>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</si>
  <si>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</si>
  <si>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</si>
  <si>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</si>
  <si>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</si>
  <si>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</si>
  <si>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</si>
  <si>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</si>
  <si>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</si>
  <si>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</si>
  <si>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</si>
  <si>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</si>
  <si>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</si>
  <si>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</si>
  <si>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</si>
  <si>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</si>
  <si>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</si>
  <si>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</si>
  <si>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</si>
  <si>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</si>
  <si>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</si>
  <si>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</si>
  <si>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</si>
  <si>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</si>
  <si>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</si>
  <si>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</si>
  <si>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</si>
  <si>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</si>
  <si>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</si>
  <si>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</si>
  <si>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</si>
  <si>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</si>
  <si>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</si>
  <si>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</si>
  <si>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</si>
  <si>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</si>
  <si>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</si>
  <si>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</si>
  <si>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</si>
  <si>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</si>
  <si>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</si>
  <si>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</si>
  <si>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</si>
  <si>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</si>
  <si>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</si>
  <si>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</si>
  <si>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</si>
  <si>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</si>
  <si>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</si>
  <si>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</si>
  <si>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</si>
  <si>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</si>
  <si>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</si>
  <si>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</si>
  <si>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</si>
  <si>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</si>
  <si>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</si>
  <si>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</si>
  <si>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</si>
  <si>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</si>
  <si>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</si>
  <si>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</si>
  <si>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</si>
  <si>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</si>
  <si>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</si>
  <si>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</si>
  <si>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</si>
  <si>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</si>
  <si>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</si>
  <si>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</si>
  <si>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</si>
  <si>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</si>
  <si>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</si>
  <si>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</si>
  <si>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</si>
  <si>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</si>
  <si>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</si>
  <si>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</si>
  <si>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</si>
  <si>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</si>
  <si>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</si>
  <si>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</si>
  <si>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</si>
  <si>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</si>
  <si>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</si>
  <si>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</si>
  <si>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</si>
  <si>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</si>
  <si>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</si>
  <si>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</si>
  <si>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</si>
  <si>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</si>
  <si>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</si>
  <si>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</si>
  <si>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</si>
  <si>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</si>
  <si>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</si>
  <si>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</si>
  <si>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</si>
  <si>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</si>
  <si>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</si>
  <si>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</si>
  <si>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</si>
  <si>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</si>
  <si>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</si>
  <si>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</si>
  <si>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</si>
  <si>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</si>
  <si>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</si>
  <si>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</si>
  <si>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</si>
  <si>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</si>
  <si>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</si>
  <si>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</si>
  <si>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</si>
  <si>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</si>
  <si>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</si>
  <si>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</si>
  <si>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</si>
  <si>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</si>
  <si>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</si>
  <si>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</si>
  <si>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</si>
  <si>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</si>
  <si>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</si>
  <si>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</si>
  <si>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</si>
  <si>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</si>
  <si>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</si>
  <si>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</si>
  <si>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</si>
  <si>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</si>
  <si>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</si>
  <si>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</si>
  <si>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</si>
  <si>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</si>
  <si>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</si>
  <si>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</si>
  <si>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</si>
  <si>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</si>
  <si>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</si>
  <si>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</si>
  <si>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</si>
  <si>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</si>
  <si>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</si>
  <si>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</si>
  <si>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</si>
  <si>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</si>
  <si>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</si>
  <si>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</si>
  <si>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</si>
  <si>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</si>
  <si>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</si>
  <si>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</si>
  <si>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</si>
  <si>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</si>
  <si>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</si>
  <si>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</si>
  <si>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</si>
  <si>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</si>
  <si>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</si>
  <si>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</si>
  <si>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</si>
  <si>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</si>
  <si>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</si>
  <si>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</si>
  <si>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</si>
  <si>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</si>
  <si>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</si>
  <si>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</si>
  <si>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</si>
  <si>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</si>
  <si>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</si>
  <si>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</si>
  <si>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</si>
  <si>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</si>
  <si>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</si>
  <si>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</si>
  <si>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</si>
  <si>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</si>
  <si>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</si>
  <si>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</si>
  <si>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</si>
  <si>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</si>
  <si>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</si>
  <si>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</si>
  <si>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</si>
  <si>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</si>
  <si>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</si>
  <si>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</si>
  <si>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</si>
  <si>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</si>
  <si>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</si>
  <si>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</si>
  <si>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</si>
  <si>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</si>
  <si>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</si>
  <si>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</si>
  <si>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</si>
  <si>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</si>
  <si>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</si>
  <si>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</si>
  <si>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</si>
  <si>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</si>
  <si>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</si>
  <si>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</si>
  <si>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</si>
  <si>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</si>
  <si>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</si>
  <si>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</si>
  <si>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</si>
  <si>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</si>
  <si>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</si>
  <si>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</si>
  <si>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</si>
  <si>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</si>
  <si>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</si>
  <si>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</si>
  <si>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</si>
  <si>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</si>
  <si>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</si>
  <si>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</si>
  <si>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</si>
  <si>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</si>
  <si>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</si>
  <si>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</si>
  <si>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</si>
  <si>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</si>
  <si>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</si>
  <si>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</si>
  <si>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</si>
  <si>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</si>
  <si>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</si>
  <si>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</si>
  <si>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</si>
  <si>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</si>
  <si>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</si>
  <si>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</si>
  <si>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</si>
  <si>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</si>
  <si>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</si>
  <si>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</si>
  <si>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</si>
  <si>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</si>
  <si>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</si>
  <si>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</si>
  <si>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</si>
  <si>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</si>
  <si>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</si>
  <si>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</si>
  <si>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</si>
  <si>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</si>
  <si>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</si>
  <si>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</si>
  <si>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</si>
  <si>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</si>
  <si>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</si>
  <si>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</si>
  <si>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</si>
  <si>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</si>
  <si>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</si>
  <si>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</si>
  <si>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</si>
  <si>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</si>
  <si>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</si>
  <si>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</si>
  <si>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</si>
  <si>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</si>
  <si>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</si>
  <si>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</si>
  <si>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</si>
  <si>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</si>
  <si>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</si>
  <si>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</si>
  <si>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</si>
  <si>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</si>
  <si>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</si>
  <si>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</si>
  <si>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</si>
  <si>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</si>
  <si>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</si>
  <si>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</si>
  <si>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</si>
  <si>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</si>
  <si>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</si>
  <si>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</si>
  <si>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</si>
  <si>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</si>
  <si>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</si>
  <si>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</si>
  <si>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</si>
  <si>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</si>
  <si>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</si>
  <si>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</si>
  <si>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</si>
  <si>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</si>
  <si>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</si>
  <si>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</si>
  <si>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</si>
  <si>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</si>
  <si>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</si>
  <si>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</si>
  <si>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</si>
  <si>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</si>
  <si>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</si>
  <si>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</si>
  <si>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</si>
  <si>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</si>
  <si>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</si>
  <si>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</si>
  <si>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</si>
  <si>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</si>
  <si>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</si>
  <si>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</si>
  <si>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</si>
  <si>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</si>
  <si>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</si>
  <si>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</si>
  <si>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</si>
  <si>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</si>
  <si>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</si>
  <si>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</si>
  <si>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</si>
  <si>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</si>
  <si>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</si>
  <si>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</si>
  <si>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</si>
  <si>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</si>
  <si>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</si>
  <si>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</si>
  <si>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</si>
  <si>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</si>
  <si>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</si>
  <si>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</si>
  <si>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</si>
  <si>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</si>
  <si>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</si>
  <si>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</si>
  <si>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</si>
  <si>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</si>
  <si>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</si>
  <si>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</si>
  <si>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</si>
  <si>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</si>
  <si>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</si>
  <si>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</si>
  <si>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</si>
  <si>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</si>
  <si>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</si>
  <si>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</si>
  <si>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</si>
  <si>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</si>
  <si>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</si>
  <si>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</si>
  <si>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</si>
  <si>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</si>
  <si>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</si>
  <si>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</si>
  <si>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</si>
  <si>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</si>
  <si>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</si>
  <si>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</si>
  <si>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</si>
  <si>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</si>
  <si>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</si>
  <si>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</si>
  <si>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</si>
  <si>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</si>
  <si>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</si>
  <si>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</si>
  <si>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</si>
  <si>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</si>
  <si>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</si>
  <si>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</si>
  <si>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</si>
  <si>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</si>
  <si>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</si>
  <si>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</si>
  <si>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</si>
  <si>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</si>
  <si>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</si>
  <si>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</si>
  <si>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</si>
  <si>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</si>
  <si>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</si>
  <si>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</si>
  <si>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</si>
  <si>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</si>
  <si>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</si>
  <si>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</si>
  <si>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</si>
  <si>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</si>
  <si>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</si>
  <si>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</si>
  <si>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</si>
  <si>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</si>
  <si>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</si>
  <si>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</si>
  <si>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</si>
  <si>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</si>
  <si>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</si>
  <si>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</si>
  <si>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</si>
  <si>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</si>
  <si>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</si>
  <si>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</si>
  <si>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</si>
  <si>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</si>
  <si>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</si>
  <si>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</si>
  <si>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</si>
  <si>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</si>
  <si>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</si>
  <si>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</si>
  <si>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</si>
  <si>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</si>
  <si>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</si>
  <si>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</si>
  <si>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</si>
  <si>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</si>
  <si>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</si>
  <si>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</si>
  <si>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</si>
  <si>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</si>
  <si>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</si>
  <si>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</si>
  <si>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</si>
  <si>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</si>
  <si>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</si>
  <si>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</si>
  <si>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</si>
  <si>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</si>
  <si>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</si>
  <si>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</si>
  <si>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</si>
  <si>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</si>
  <si>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</si>
  <si>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</si>
  <si>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</si>
  <si>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</si>
  <si>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</si>
  <si>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</si>
  <si>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</si>
  <si>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</si>
  <si>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</si>
  <si>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</si>
  <si>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</si>
  <si>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</si>
  <si>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</si>
  <si>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</si>
  <si>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</si>
  <si>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</si>
  <si>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</si>
  <si>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</si>
  <si>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</si>
  <si>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</si>
  <si>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</si>
  <si>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</si>
  <si>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</si>
  <si>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</si>
  <si>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</si>
  <si>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</si>
  <si>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</si>
  <si>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</si>
  <si>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</si>
  <si>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</si>
  <si>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</si>
  <si>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</si>
  <si>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</si>
  <si>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</si>
  <si>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</si>
  <si>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</si>
  <si>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</si>
  <si>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</si>
  <si>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</si>
  <si>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</si>
  <si>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</si>
  <si>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</si>
  <si>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</si>
  <si>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</si>
  <si>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</si>
  <si>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</si>
  <si>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</si>
  <si>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</si>
  <si>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</si>
  <si>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</si>
  <si>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</si>
  <si>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</si>
  <si>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</si>
  <si>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</si>
  <si>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</si>
  <si>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</si>
  <si>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</si>
  <si>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</si>
  <si>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</si>
  <si>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</si>
  <si>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</si>
  <si>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</si>
  <si>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</si>
  <si>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</si>
  <si>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</si>
  <si>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</si>
  <si>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</si>
  <si>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</si>
  <si>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</si>
  <si>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</si>
  <si>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</si>
  <si>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</si>
  <si>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</si>
  <si>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</si>
  <si>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</si>
  <si>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</si>
  <si>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</si>
  <si>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</si>
  <si>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</si>
  <si>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</si>
  <si>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</si>
  <si>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</si>
  <si>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</si>
  <si>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</si>
  <si>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</si>
  <si>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</si>
  <si>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</si>
  <si>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</si>
  <si>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</si>
  <si>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</si>
  <si>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</si>
  <si>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</si>
  <si>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</si>
  <si>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</si>
  <si>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</si>
  <si>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</si>
  <si>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</si>
  <si>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</si>
  <si>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</si>
  <si>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</si>
  <si>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</si>
  <si>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</si>
  <si>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</si>
  <si>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</si>
  <si>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</si>
  <si>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</si>
  <si>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</si>
  <si>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</si>
  <si>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</si>
  <si>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</si>
  <si>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</si>
  <si>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</si>
  <si>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</si>
  <si>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</si>
  <si>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</si>
  <si>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</si>
  <si>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</si>
  <si>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</si>
  <si>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</si>
  <si>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</si>
  <si>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</si>
  <si>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</si>
  <si>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</si>
  <si>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</si>
  <si>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</si>
  <si>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</si>
  <si>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</si>
  <si>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</si>
  <si>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</si>
  <si>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</si>
  <si>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</si>
  <si>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</si>
  <si>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</si>
  <si>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</si>
  <si>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</si>
  <si>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</si>
  <si>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</si>
  <si>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</si>
  <si>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</si>
  <si>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</si>
  <si>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</si>
  <si>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</si>
  <si>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</si>
  <si>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</si>
  <si>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</si>
  <si>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</si>
  <si>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</si>
  <si>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</si>
  <si>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</si>
  <si>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</si>
  <si>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</si>
  <si>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</si>
  <si>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</si>
  <si>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</si>
  <si>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</si>
  <si>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</si>
  <si>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</si>
  <si>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</si>
  <si>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</si>
  <si>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</si>
  <si>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</si>
  <si>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</si>
  <si>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</si>
  <si>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</si>
  <si>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</si>
  <si>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</si>
  <si>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</si>
  <si>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</si>
  <si>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</si>
  <si>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</si>
  <si>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</si>
  <si>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</si>
  <si>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</si>
  <si>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</si>
  <si>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</si>
  <si>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</si>
  <si>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</si>
  <si>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</si>
  <si>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</si>
  <si>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</si>
  <si>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</si>
  <si>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</si>
  <si>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</si>
  <si>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</si>
  <si>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</si>
  <si>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</si>
  <si>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</si>
  <si>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</si>
  <si>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</si>
  <si>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</si>
  <si>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</si>
  <si>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</si>
  <si>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</si>
  <si>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</si>
  <si>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</si>
  <si>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</si>
  <si>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</si>
  <si>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</si>
  <si>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</si>
  <si>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</si>
  <si>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</si>
  <si>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</si>
  <si>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</si>
  <si>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</si>
  <si>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</si>
  <si>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</si>
  <si>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</si>
  <si>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</si>
  <si>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</si>
  <si>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</si>
  <si>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</si>
  <si>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</si>
  <si>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</si>
  <si>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</si>
  <si>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</si>
  <si>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</si>
  <si>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</si>
  <si>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</si>
  <si>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</si>
  <si>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</si>
  <si>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</si>
  <si>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</si>
  <si>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</si>
  <si>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</si>
  <si>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</si>
  <si>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</si>
  <si>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</si>
  <si>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</si>
  <si>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</si>
  <si>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</si>
  <si>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</si>
  <si>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</si>
  <si>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</si>
  <si>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</si>
  <si>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</si>
  <si>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</si>
  <si>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</si>
  <si>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</si>
  <si>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</si>
  <si>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</si>
  <si>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</si>
  <si>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</si>
  <si>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</si>
  <si>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</si>
  <si>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</si>
  <si>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</si>
  <si>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</si>
  <si>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</si>
  <si>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</si>
  <si>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</si>
  <si>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</si>
  <si>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</si>
  <si>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</si>
  <si>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</si>
  <si>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</si>
  <si>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</si>
  <si>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</si>
  <si>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</si>
  <si>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</si>
  <si>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</si>
  <si>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</si>
  <si>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</si>
  <si>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</si>
  <si>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</si>
  <si>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</si>
  <si>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</si>
  <si>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</si>
  <si>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</si>
  <si>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</si>
  <si>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</si>
  <si>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</si>
  <si>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</si>
  <si>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</si>
  <si>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</si>
  <si>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</si>
  <si>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</si>
  <si>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</si>
  <si>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</si>
  <si>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</si>
  <si>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</si>
  <si>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</si>
  <si>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</si>
  <si>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</si>
  <si>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</si>
  <si>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</si>
  <si>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</si>
  <si>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</si>
  <si>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</si>
  <si>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</si>
  <si>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</si>
  <si>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</si>
  <si>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</si>
  <si>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</si>
  <si>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</si>
  <si>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</si>
  <si>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</si>
  <si>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</si>
  <si>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</si>
  <si>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</si>
  <si>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</si>
  <si>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</si>
  <si>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</si>
  <si>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</si>
  <si>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</si>
  <si>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</si>
  <si>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</si>
  <si>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</si>
  <si>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</si>
  <si>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</si>
  <si>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</si>
  <si>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</si>
  <si>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</si>
  <si>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</si>
  <si>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</si>
  <si>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</si>
  <si>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</si>
  <si>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</si>
  <si>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</si>
  <si>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</si>
  <si>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</si>
  <si>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</si>
  <si>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</si>
  <si>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</si>
  <si>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</si>
  <si>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</si>
  <si>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</si>
  <si>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</si>
  <si>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</si>
  <si>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</si>
  <si>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</si>
  <si>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</si>
  <si>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</si>
  <si>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</si>
  <si>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</si>
  <si>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</si>
  <si>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</si>
  <si>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</si>
  <si>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</si>
  <si>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</si>
  <si>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</si>
  <si>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</si>
  <si>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</si>
  <si>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</si>
  <si>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</si>
  <si>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</si>
  <si>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</si>
  <si>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</si>
  <si>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</si>
  <si>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</si>
  <si>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</si>
  <si>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</si>
  <si>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</si>
  <si>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</si>
  <si>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</si>
  <si>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</si>
  <si>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</si>
  <si>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</si>
  <si>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</si>
  <si>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</si>
  <si>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</si>
  <si>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</si>
  <si>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</si>
  <si>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</si>
  <si>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</si>
  <si>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</si>
  <si>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</si>
  <si>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</si>
  <si>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</si>
  <si>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</si>
  <si>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</si>
  <si>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</si>
  <si>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</si>
  <si>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</si>
  <si>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</si>
  <si>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</si>
  <si>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</si>
  <si>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</si>
  <si>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</si>
  <si>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</si>
  <si>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</si>
  <si>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</si>
  <si>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</si>
  <si>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</si>
  <si>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</si>
  <si>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</si>
  <si>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</si>
  <si>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</si>
  <si>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</si>
  <si>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</si>
  <si>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</si>
  <si>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</si>
  <si>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</si>
  <si>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</si>
  <si>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</si>
  <si>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</si>
  <si>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</si>
  <si>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</si>
  <si>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</si>
  <si>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</si>
  <si>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</si>
  <si>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</si>
  <si>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</si>
  <si>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</si>
  <si>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</si>
  <si>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</si>
  <si>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</si>
  <si>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</si>
  <si>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</si>
  <si>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</si>
  <si>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</si>
  <si>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</si>
  <si>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</si>
  <si>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</si>
  <si>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</si>
  <si>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</si>
  <si>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</si>
  <si>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</si>
  <si>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</si>
  <si>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</si>
  <si>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</si>
  <si>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</si>
  <si>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</si>
  <si>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</si>
  <si>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</si>
  <si>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</si>
  <si>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</si>
  <si>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</si>
  <si>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</si>
  <si>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</si>
  <si>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</si>
  <si>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</si>
  <si>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</si>
  <si>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</si>
  <si>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</si>
  <si>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</si>
  <si>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</si>
  <si>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</si>
  <si>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</si>
  <si>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</si>
  <si>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</si>
  <si>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</si>
  <si>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</si>
  <si>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</si>
  <si>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</si>
  <si>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</si>
  <si>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</si>
  <si>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</si>
  <si>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</si>
  <si>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</si>
  <si>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</si>
  <si>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</si>
  <si>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</si>
  <si>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</si>
  <si>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</si>
  <si>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</si>
  <si>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</si>
  <si>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</si>
  <si>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</si>
  <si>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</si>
  <si>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</si>
  <si>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</si>
  <si>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</si>
  <si>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</si>
  <si>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</si>
  <si>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</si>
  <si>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</si>
  <si>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</si>
  <si>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</si>
  <si>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</si>
  <si>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</si>
  <si>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</si>
  <si>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</si>
  <si>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</si>
  <si>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</si>
  <si>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</si>
  <si>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</si>
  <si>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</si>
  <si>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</si>
  <si>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</si>
  <si>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</si>
  <si>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</si>
  <si>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</si>
  <si>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</si>
  <si>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</si>
  <si>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</si>
  <si>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</si>
  <si>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</si>
  <si>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</si>
  <si>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</si>
  <si>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</si>
  <si>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</si>
  <si>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</si>
  <si>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</si>
  <si>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</si>
  <si>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</si>
  <si>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</si>
  <si>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</si>
  <si>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</si>
  <si>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</si>
  <si>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</si>
  <si>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</si>
  <si>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</si>
  <si>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</si>
  <si>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</si>
  <si>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</si>
  <si>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</si>
  <si>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</si>
  <si>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</si>
  <si>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</si>
  <si>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</si>
  <si>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</si>
  <si>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</si>
  <si>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</si>
  <si>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</si>
  <si>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</si>
  <si>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</si>
  <si>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</si>
  <si>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</si>
  <si>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</si>
  <si>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</si>
  <si>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</si>
  <si>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</si>
  <si>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</si>
  <si>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</si>
  <si>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</si>
  <si>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</si>
  <si>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</si>
  <si>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</si>
  <si>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</si>
  <si>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</si>
  <si>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</si>
  <si>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</si>
  <si>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</si>
  <si>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</si>
  <si>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</si>
  <si>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</si>
  <si>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</si>
  <si>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</si>
  <si>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</si>
  <si>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</si>
  <si>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</si>
  <si>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</si>
  <si>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</si>
  <si>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</si>
  <si>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</si>
  <si>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</si>
  <si>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</si>
  <si>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</si>
  <si>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</si>
  <si>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</si>
  <si>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</si>
  <si>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</si>
  <si>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</si>
  <si>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</si>
  <si>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</si>
  <si>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</si>
  <si>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</si>
  <si>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</si>
  <si>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</si>
  <si>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</si>
  <si>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</si>
  <si>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</si>
  <si>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</si>
  <si>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</si>
  <si>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</si>
  <si>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</si>
  <si>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</si>
  <si>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</si>
  <si>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</si>
  <si>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</si>
  <si>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</si>
  <si>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</si>
  <si>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</si>
  <si>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</si>
  <si>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</si>
  <si>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</si>
  <si>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</si>
  <si>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</si>
  <si>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</si>
  <si>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</si>
  <si>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</si>
  <si>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</si>
  <si>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</si>
  <si>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</si>
  <si>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</si>
  <si>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</si>
  <si>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</si>
  <si>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</si>
  <si>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</si>
  <si>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</si>
  <si>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</si>
  <si>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</si>
  <si>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</si>
  <si>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</si>
  <si>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</si>
  <si>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</si>
  <si>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</si>
  <si>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</si>
  <si>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</si>
  <si>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</si>
  <si>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</si>
  <si>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</si>
  <si>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</si>
  <si>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</si>
  <si>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</si>
  <si>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</si>
  <si>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</si>
  <si>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</si>
  <si>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</si>
  <si>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</si>
  <si>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</si>
  <si>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</si>
  <si>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</si>
  <si>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</si>
  <si>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</si>
  <si>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</si>
  <si>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</si>
  <si>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</si>
  <si>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</si>
  <si>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</si>
  <si>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</si>
  <si>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</si>
  <si>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</si>
  <si>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</si>
  <si>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</si>
  <si>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</si>
  <si>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</si>
  <si>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</si>
  <si>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</si>
  <si>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</si>
  <si>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</si>
  <si>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</si>
  <si>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</si>
  <si>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</si>
  <si>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</si>
  <si>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</si>
  <si>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</si>
  <si>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</si>
  <si>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</si>
  <si>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</si>
  <si>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</si>
  <si>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</si>
  <si>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</si>
  <si>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</si>
  <si>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</si>
  <si>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</si>
  <si>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</si>
  <si>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</si>
  <si>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</si>
  <si>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</si>
  <si>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</si>
  <si>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</si>
  <si>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</si>
  <si>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</si>
  <si>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</si>
  <si>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</si>
  <si>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</si>
  <si>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</si>
  <si>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</si>
  <si>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</si>
  <si>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</si>
  <si>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</si>
  <si>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</si>
  <si>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</si>
  <si>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</si>
  <si>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</si>
  <si>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</si>
  <si>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</si>
  <si>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</si>
  <si>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</si>
  <si>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</si>
  <si>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</si>
  <si>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</si>
  <si>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</si>
  <si>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</si>
  <si>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</si>
  <si>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</si>
  <si>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</si>
  <si>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</si>
  <si>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</si>
  <si>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</si>
  <si>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</si>
  <si>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</si>
  <si>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</si>
  <si>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</si>
  <si>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</si>
  <si>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</si>
  <si>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</si>
  <si>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</si>
  <si>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</si>
  <si>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</si>
  <si>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</si>
  <si>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</si>
  <si>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</si>
  <si>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</si>
  <si>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</si>
  <si>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</si>
  <si>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</si>
  <si>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</si>
  <si>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</si>
  <si>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</si>
  <si>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</si>
  <si>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</si>
  <si>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</si>
  <si>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</si>
  <si>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</si>
  <si>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</si>
  <si>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</si>
  <si>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</si>
  <si>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</si>
  <si>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</si>
  <si>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</si>
  <si>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</si>
  <si>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</si>
  <si>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</si>
  <si>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</si>
  <si>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</si>
  <si>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</si>
  <si>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</si>
  <si>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</si>
  <si>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</si>
  <si>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</si>
  <si>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</si>
  <si>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</si>
  <si>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</si>
  <si>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</si>
  <si>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</si>
  <si>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</si>
  <si>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</si>
  <si>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</si>
  <si>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</si>
  <si>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</si>
  <si>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</si>
  <si>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</si>
  <si>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</si>
  <si>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</si>
  <si>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</si>
  <si>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</si>
  <si>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</si>
  <si>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</si>
  <si>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</si>
  <si>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</si>
  <si>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</si>
  <si>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</si>
  <si>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</si>
  <si>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</si>
  <si>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</si>
  <si>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</si>
  <si>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</si>
  <si>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</si>
  <si>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</si>
  <si>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</si>
  <si>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</si>
  <si>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</si>
  <si>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</si>
  <si>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</si>
  <si>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</si>
  <si>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</si>
  <si>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</si>
  <si>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</si>
  <si>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</si>
  <si>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</si>
  <si>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</si>
  <si>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</si>
  <si>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</si>
  <si>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</si>
  <si>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</si>
  <si>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</si>
  <si>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</si>
  <si>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</si>
  <si>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</si>
  <si>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</si>
  <si>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</si>
  <si>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</si>
  <si>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</si>
  <si>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</si>
  <si>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</si>
  <si>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</si>
  <si>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</si>
  <si>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</si>
  <si>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</si>
  <si>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</si>
  <si>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</si>
  <si>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</si>
  <si>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</si>
  <si>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</si>
  <si>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</si>
  <si>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</si>
  <si>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</si>
  <si>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</si>
  <si>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</si>
  <si>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</si>
  <si>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</si>
  <si>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</si>
  <si>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</si>
  <si>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</si>
  <si>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</si>
  <si>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</si>
  <si>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</si>
  <si>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</si>
  <si>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</si>
  <si>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</si>
  <si>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</si>
  <si>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</si>
  <si>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</si>
  <si>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</si>
  <si>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</si>
  <si>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</si>
  <si>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</si>
  <si>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</si>
  <si>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</si>
  <si>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</si>
  <si>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</si>
  <si>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</si>
  <si>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</si>
  <si>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</si>
  <si>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</si>
  <si>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</si>
  <si>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</si>
  <si>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</si>
  <si>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</si>
  <si>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</si>
  <si>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</si>
  <si>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</si>
  <si>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</si>
  <si>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</si>
  <si>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</si>
  <si>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</si>
  <si>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</si>
  <si>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</si>
  <si>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</si>
  <si>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</si>
  <si>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</si>
  <si>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</si>
  <si>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</si>
  <si>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</si>
  <si>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</si>
  <si>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</si>
  <si>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</si>
  <si>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</si>
  <si>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</si>
  <si>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</si>
  <si>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</si>
  <si>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</si>
  <si>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</si>
  <si>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</si>
  <si>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</si>
  <si>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</si>
  <si>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</si>
  <si>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</si>
  <si>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</si>
  <si>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</si>
  <si>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</si>
  <si>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</si>
  <si>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</si>
  <si>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</si>
  <si>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</si>
  <si>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</si>
  <si>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</si>
  <si>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</si>
  <si>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</si>
  <si>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</si>
  <si>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</si>
  <si>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</si>
  <si>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</si>
  <si>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</si>
  <si>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</si>
  <si>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</si>
  <si>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</si>
  <si>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</si>
  <si>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</si>
  <si>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</si>
  <si>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</si>
  <si>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</si>
  <si>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</si>
  <si>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</si>
  <si>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</si>
  <si>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</si>
  <si>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</si>
  <si>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</si>
  <si>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</si>
  <si>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</si>
  <si>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</si>
  <si>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</si>
  <si>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</si>
  <si>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</si>
  <si>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</si>
  <si>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</si>
  <si>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</si>
  <si>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</si>
  <si>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</si>
  <si>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</si>
  <si>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</si>
  <si>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</si>
  <si>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</si>
  <si>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</si>
  <si>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</si>
  <si>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</si>
  <si>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</si>
  <si>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</si>
  <si>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</si>
  <si>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</si>
  <si>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</si>
  <si>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</si>
  <si>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</si>
  <si>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</si>
  <si>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</si>
  <si>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</si>
  <si>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</si>
  <si>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</si>
  <si>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</si>
  <si>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</si>
  <si>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</si>
  <si>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</si>
  <si>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</si>
  <si>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</si>
  <si>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</si>
  <si>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</si>
  <si>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</si>
  <si>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</si>
  <si>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</si>
  <si>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</si>
  <si>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</si>
  <si>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</si>
  <si>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</si>
  <si>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</si>
  <si>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</si>
  <si>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</si>
  <si>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</si>
  <si>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</si>
  <si>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</si>
  <si>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</si>
  <si>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</si>
  <si>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</si>
  <si>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</si>
  <si>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</si>
  <si>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</si>
  <si>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</si>
  <si>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</si>
  <si>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</si>
  <si>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</si>
  <si>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</si>
  <si>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</si>
  <si>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</si>
  <si>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</si>
  <si>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</si>
  <si>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</si>
  <si>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</si>
  <si>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</si>
  <si>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</si>
  <si>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</si>
  <si>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</si>
  <si>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</si>
  <si>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</si>
  <si>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</si>
  <si>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</si>
  <si>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</si>
  <si>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</si>
  <si>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</si>
  <si>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</si>
  <si>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</si>
  <si>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</si>
  <si>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</si>
  <si>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</si>
  <si>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</si>
  <si>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</si>
  <si>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</si>
  <si>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</si>
  <si>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</si>
  <si>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</si>
  <si>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</si>
  <si>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</si>
  <si>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</si>
  <si>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</si>
  <si>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</si>
  <si>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</si>
  <si>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</si>
  <si>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</si>
  <si>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</si>
  <si>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</si>
  <si>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</si>
  <si>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</si>
  <si>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</si>
  <si>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</si>
  <si>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</si>
  <si>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</si>
  <si>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</si>
  <si>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</si>
  <si>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</si>
  <si>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</si>
  <si>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</si>
  <si>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</si>
  <si>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</si>
  <si>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</si>
  <si>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</si>
  <si>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</si>
  <si>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</si>
  <si>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</si>
  <si>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</si>
  <si>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</si>
  <si>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</si>
  <si>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</si>
  <si>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</si>
  <si>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</si>
  <si>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</si>
  <si>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</si>
  <si>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</si>
  <si>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</si>
  <si>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</si>
  <si>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</si>
  <si>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</si>
  <si>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</si>
  <si>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</si>
  <si>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</si>
  <si>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</si>
  <si>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</si>
  <si>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</si>
  <si>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</si>
  <si>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</si>
  <si>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</si>
  <si>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</si>
  <si>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</si>
  <si>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</si>
  <si>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</si>
  <si>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</si>
  <si>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</si>
  <si>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</si>
  <si>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</si>
  <si>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</si>
  <si>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</si>
  <si>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</si>
  <si>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</si>
  <si>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</si>
  <si>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</si>
  <si>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</si>
  <si>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</si>
  <si>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</si>
  <si>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</si>
  <si>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</si>
  <si>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</si>
  <si>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</si>
  <si>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</si>
  <si>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</si>
  <si>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</si>
  <si>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</si>
  <si>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</si>
  <si>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</si>
  <si>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</si>
  <si>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</si>
  <si>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</si>
  <si>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</si>
  <si>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</si>
  <si>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</si>
  <si>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</si>
  <si>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</si>
  <si>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</si>
  <si>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</si>
  <si>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</si>
  <si>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</si>
  <si>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</si>
  <si>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</si>
  <si>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</si>
  <si>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</si>
  <si>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</si>
  <si>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</si>
  <si>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</si>
  <si>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</si>
  <si>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</si>
  <si>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</si>
  <si>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</si>
  <si>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</si>
  <si>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</si>
  <si>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</si>
  <si>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</si>
  <si>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</si>
  <si>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</si>
  <si>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</si>
  <si>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</si>
  <si>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</si>
  <si>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</si>
  <si>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</si>
  <si>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</si>
  <si>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</si>
  <si>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</si>
  <si>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</si>
  <si>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</si>
  <si>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</si>
  <si>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</si>
  <si>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</si>
  <si>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</si>
  <si>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</si>
  <si>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</si>
  <si>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</si>
  <si>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</si>
  <si>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</si>
  <si>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</si>
  <si>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</si>
  <si>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</si>
  <si>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</si>
  <si>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</si>
  <si>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</si>
  <si>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</si>
  <si>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</si>
  <si>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</si>
  <si>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</si>
  <si>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</si>
  <si>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</si>
  <si>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</si>
  <si>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</si>
  <si>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</si>
  <si>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</si>
  <si>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</si>
  <si>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</si>
  <si>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</si>
  <si>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</si>
  <si>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</si>
  <si>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</si>
  <si>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</si>
  <si>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</si>
  <si>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</si>
  <si>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</si>
  <si>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</si>
  <si>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</si>
  <si>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</si>
  <si>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</si>
  <si>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</si>
  <si>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</si>
  <si>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</si>
  <si>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</si>
  <si>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</si>
  <si>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</si>
  <si>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</si>
  <si>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</si>
  <si>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</si>
  <si>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</si>
  <si>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</si>
  <si>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</si>
  <si>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</si>
  <si>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</si>
  <si>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</si>
  <si>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</si>
  <si>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</si>
  <si>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</si>
  <si>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</si>
  <si>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</si>
  <si>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</si>
  <si>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</si>
  <si>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</si>
  <si>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</si>
  <si>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</si>
  <si>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</si>
  <si>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</si>
  <si>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</si>
  <si>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</si>
  <si>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</si>
  <si>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</si>
  <si>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</si>
  <si>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</si>
  <si>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</si>
  <si>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</si>
  <si>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</si>
  <si>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</si>
  <si>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</si>
  <si>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</si>
  <si>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</si>
  <si>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</si>
  <si>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</si>
  <si>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</si>
  <si>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</si>
  <si>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</si>
  <si>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</si>
  <si>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</si>
  <si>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</si>
  <si>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</si>
  <si>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</si>
  <si>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</si>
  <si>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</si>
  <si>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</si>
  <si>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</si>
  <si>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</si>
  <si>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</si>
  <si>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</si>
  <si>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</si>
  <si>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</si>
  <si>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</si>
  <si>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</si>
  <si>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</si>
  <si>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</si>
  <si>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</si>
  <si>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</si>
  <si>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</si>
  <si>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</si>
  <si>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</si>
  <si>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</si>
  <si>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</si>
  <si>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</si>
  <si>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</si>
  <si>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</si>
  <si>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</si>
  <si>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</si>
  <si>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</si>
  <si>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</si>
  <si>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</si>
  <si>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</si>
  <si>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</si>
  <si>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</si>
  <si>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</si>
  <si>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</si>
  <si>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</si>
  <si>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</si>
  <si>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</si>
  <si>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</si>
  <si>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</si>
  <si>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</si>
  <si>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</si>
  <si>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</si>
  <si>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</si>
  <si>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</si>
  <si>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</si>
  <si>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</si>
  <si>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</si>
  <si>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</si>
  <si>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</si>
  <si>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</si>
  <si>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</si>
  <si>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</si>
  <si>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</si>
  <si>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</si>
  <si>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</si>
  <si>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</si>
  <si>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</si>
  <si>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</si>
  <si>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</si>
  <si>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</si>
  <si>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</si>
  <si>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</si>
  <si>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</si>
  <si>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</si>
  <si>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</si>
  <si>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</si>
  <si>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</si>
  <si>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</si>
  <si>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</si>
  <si>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</si>
  <si>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</si>
  <si>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</si>
  <si>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</si>
  <si>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</si>
  <si>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</si>
  <si>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</si>
  <si>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</si>
  <si>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</si>
  <si>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</si>
  <si>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</si>
  <si>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</si>
  <si>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</si>
  <si>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</si>
  <si>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</si>
  <si>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</si>
  <si>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</si>
  <si>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</si>
  <si>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</si>
  <si>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</si>
  <si>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</si>
  <si>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</si>
  <si>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</si>
  <si>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</si>
  <si>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</si>
  <si>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</si>
  <si>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</si>
  <si>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</si>
  <si>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</si>
  <si>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</si>
  <si>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</si>
  <si>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</si>
  <si>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</si>
  <si>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</si>
  <si>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</si>
  <si>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</si>
  <si>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</si>
  <si>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</si>
  <si>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</si>
  <si>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</si>
  <si>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</si>
  <si>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</si>
  <si>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</si>
  <si>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</si>
  <si>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</si>
  <si>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</si>
  <si>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</si>
  <si>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</si>
  <si>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</si>
  <si>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</si>
  <si>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</si>
  <si>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</si>
  <si>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</si>
  <si>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</si>
  <si>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</si>
  <si>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</si>
  <si>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</si>
  <si>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</si>
  <si>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</si>
  <si>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</si>
  <si>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</si>
  <si>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</si>
  <si>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</si>
  <si>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</si>
  <si>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</si>
  <si>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</si>
  <si>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</si>
  <si>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</si>
  <si>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</si>
  <si>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</si>
  <si>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</si>
  <si>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</si>
  <si>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</si>
  <si>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</si>
  <si>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</si>
  <si>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</si>
  <si>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</si>
  <si>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</si>
  <si>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</si>
  <si>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</si>
  <si>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</si>
  <si>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</si>
  <si>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</si>
  <si>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</si>
  <si>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</si>
  <si>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</si>
  <si>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</si>
  <si>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</si>
  <si>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</si>
  <si>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</si>
  <si>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</si>
  <si>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</si>
  <si>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</si>
  <si>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</si>
  <si>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</si>
  <si>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</si>
  <si>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</si>
  <si>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</si>
  <si>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</si>
  <si>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</si>
  <si>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</si>
  <si>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</si>
  <si>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</si>
  <si>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</si>
  <si>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</si>
  <si>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</si>
  <si>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</si>
  <si>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</si>
  <si>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</si>
  <si>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</si>
  <si>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</si>
  <si>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</si>
  <si>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</si>
  <si>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</si>
  <si>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</si>
  <si>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</si>
  <si>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</si>
  <si>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</si>
  <si>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</si>
  <si>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</si>
  <si>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</si>
  <si>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</si>
  <si>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</si>
  <si>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</si>
  <si>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</si>
  <si>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</si>
  <si>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</si>
  <si>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</si>
  <si>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</si>
  <si>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</si>
  <si>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</si>
  <si>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</si>
  <si>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</si>
  <si>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</si>
  <si>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</si>
  <si>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</si>
  <si>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</si>
  <si>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</si>
  <si>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</si>
  <si>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</si>
  <si>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</si>
  <si>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</si>
  <si>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</si>
  <si>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</si>
  <si>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</si>
  <si>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</si>
  <si>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</si>
  <si>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</si>
  <si>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</si>
  <si>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</si>
  <si>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</si>
  <si>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</si>
  <si>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</si>
  <si>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</si>
  <si>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</si>
  <si>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</si>
  <si>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</si>
  <si>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</si>
  <si>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</si>
  <si>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</si>
  <si>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</si>
  <si>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</si>
  <si>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</si>
  <si>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</si>
  <si>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</si>
  <si>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</si>
  <si>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</si>
  <si>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</si>
  <si>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</si>
  <si>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</si>
  <si>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</si>
  <si>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</si>
  <si>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</si>
  <si>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</si>
  <si>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</si>
  <si>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</si>
  <si>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</si>
  <si>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</si>
  <si>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</si>
  <si>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</si>
  <si>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</si>
  <si>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</si>
  <si>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</si>
  <si>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</si>
  <si>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</si>
  <si>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</si>
  <si>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</si>
  <si>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</si>
  <si>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</si>
  <si>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</si>
  <si>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</si>
  <si>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</si>
  <si>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</si>
  <si>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</si>
  <si>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</si>
  <si>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</si>
  <si>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</si>
  <si>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</si>
  <si>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</si>
  <si>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</si>
  <si>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</si>
  <si>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</si>
  <si>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</si>
  <si>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</si>
  <si>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</si>
  <si>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</si>
  <si>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</si>
  <si>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</si>
  <si>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</si>
  <si>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</si>
  <si>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</si>
  <si>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</si>
  <si>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</si>
  <si>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</si>
  <si>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</si>
  <si>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</si>
  <si>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</si>
  <si>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</si>
  <si>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</si>
  <si>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</si>
  <si>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</si>
  <si>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</si>
  <si>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</si>
  <si>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</si>
  <si>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</si>
  <si>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</si>
  <si>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</si>
  <si>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</si>
  <si>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</si>
  <si>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</si>
  <si>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</si>
  <si>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</si>
  <si>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</si>
  <si>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</si>
  <si>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</si>
  <si>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</si>
  <si>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</si>
  <si>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</si>
  <si>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</si>
  <si>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</si>
  <si>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</si>
  <si>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</si>
  <si>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</si>
  <si>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</si>
  <si>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</si>
  <si>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</si>
  <si>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</si>
  <si>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</si>
  <si>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</si>
  <si>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</si>
  <si>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</si>
  <si>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</si>
  <si>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</si>
  <si>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</si>
  <si>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</si>
  <si>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</si>
  <si>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</si>
  <si>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</si>
  <si>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</si>
  <si>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</si>
  <si>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</si>
  <si>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</si>
  <si>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</si>
  <si>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</si>
  <si>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</si>
  <si>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</si>
  <si>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</si>
  <si>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</si>
  <si>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</si>
  <si>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</si>
  <si>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</si>
  <si>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</si>
  <si>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</si>
  <si>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</si>
  <si>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</si>
  <si>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</si>
  <si>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</si>
  <si>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</si>
  <si>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</si>
  <si>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</si>
  <si>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</si>
  <si>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</si>
  <si>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</si>
  <si>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</si>
  <si>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</si>
  <si>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</si>
  <si>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</si>
  <si>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</si>
  <si>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</si>
  <si>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</si>
  <si>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</si>
  <si>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</si>
  <si>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</si>
  <si>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</si>
  <si>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</si>
  <si>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</si>
  <si>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</si>
  <si>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</si>
  <si>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</si>
  <si>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</si>
  <si>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</si>
  <si>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</si>
  <si>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</si>
  <si>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</si>
  <si>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</si>
  <si>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</si>
  <si>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</si>
  <si>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</si>
  <si>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</si>
  <si>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</si>
  <si>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</si>
  <si>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</si>
  <si>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</si>
  <si>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</si>
  <si>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</si>
  <si>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</si>
  <si>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</si>
  <si>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</si>
  <si>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</si>
  <si>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</si>
  <si>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</si>
  <si>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</si>
  <si>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 xml:space="preserve">ÁGUA SANITÁRIA, 05 LITROS </t>
  </si>
  <si>
    <t>ÁGUA SANITÁRIA, 02 LITROS</t>
  </si>
  <si>
    <t>ÁGUA SANITÁRIA, 01 LITRO</t>
  </si>
  <si>
    <t>ÁLCOOL ETÍLICO HIDRATADO 70%, 05 LITROS</t>
  </si>
  <si>
    <t>ÁLCOOL GEL 70%, 05 LITROS</t>
  </si>
  <si>
    <t xml:space="preserve">ÁLCOOL ETÍCILO HIDRATADO 70%, 01 LITRO </t>
  </si>
  <si>
    <t>ÁLCOOL ETÍLICO HIDRATADO  92,8%, 01 LITRO</t>
  </si>
  <si>
    <t>ALVEJANTE SEM CLORO EMBALAGEM DE 02 LITROS</t>
  </si>
  <si>
    <t>ALVEJANTE SEM CLORO EMBALAGEM DE 05 LITROS</t>
  </si>
  <si>
    <t>AMACIANTE DE ROUPA, FRASCO DE 05 LITROS</t>
  </si>
  <si>
    <t>AMACIANTE DE ROUPA, FRASCO DE 02 LITROS</t>
  </si>
  <si>
    <t xml:space="preserve">BALDE PLÁSTICO, 12 LITROS </t>
  </si>
  <si>
    <t xml:space="preserve">BALDE PLÁSTICO COM ESCORREDOR, 14 LITROS </t>
  </si>
  <si>
    <t xml:space="preserve">BALDE PLÁSRICO, 19 LITROS </t>
  </si>
  <si>
    <t>BICARBONATO DE SÓDIO, 100g</t>
  </si>
  <si>
    <t xml:space="preserve">BORRIFADOR EM FRASCO DE 500ml </t>
  </si>
  <si>
    <t xml:space="preserve">BOTA EM EVA </t>
  </si>
  <si>
    <t>CABO PROLONGADOR DE ALUMÍNIO 3m</t>
  </si>
  <si>
    <t>CERA LÍQUIDA FRASCO DE 750ml</t>
  </si>
  <si>
    <t xml:space="preserve">CESTOS PLÁSTICOS SEM TAMPA, 10 LITROS </t>
  </si>
  <si>
    <t xml:space="preserve">CONCENTRADO ANTIMOFO, 05 LITROS </t>
  </si>
  <si>
    <t>DESENGORDURANTE PARA COZINHA, 500ml</t>
  </si>
  <si>
    <t>DESENTUPIDOR DE VASO SANITÁRIO E RALOS, LÍQUIDO</t>
  </si>
  <si>
    <t xml:space="preserve">DESINFETANTE LÍQUIDO, 05 LITROS </t>
  </si>
  <si>
    <t xml:space="preserve">DESINFETANTE SANITÁRIO CONCENTRADO, 01 LITRO </t>
  </si>
  <si>
    <t xml:space="preserve">DESINFETANTE SANITÁRIO CONCENTRADO, 05 LITROS </t>
  </si>
  <si>
    <t>DETERGENTE AUTOATIVO, 01 LITRO</t>
  </si>
  <si>
    <t xml:space="preserve">DETERGENTE LÍQUIDO, 01 LITRO </t>
  </si>
  <si>
    <t xml:space="preserve">DETERGENTE LÍQUIDO, 05 LITRO </t>
  </si>
  <si>
    <t>DISPENSER COM DOSADOR PARA ÁLCOOL GEL</t>
  </si>
  <si>
    <t>DISPENSER DE PAPEL INTERFOLHADO 2 DOBRAS</t>
  </si>
  <si>
    <t>ESCOVA PARA LIMPEZA SANITÁRIA</t>
  </si>
  <si>
    <t xml:space="preserve">ESCOVA PLÁSTICA DE ROUPA </t>
  </si>
  <si>
    <t>ESPONJA DE AÇO INOXIDÁVEL, PESO 16g OU SUPERIOR</t>
  </si>
  <si>
    <t xml:space="preserve">ESPONJA DE LÃ DE AÇO, PACOTE COM 08 UNIDADES </t>
  </si>
  <si>
    <t xml:space="preserve">ESPONJA DE LIMPEZA </t>
  </si>
  <si>
    <t xml:space="preserve">FLANELA BRANCA </t>
  </si>
  <si>
    <t>GUARDANAPO DE PAPEL FOLHA SIMPLES, PCT COM 50 UN</t>
  </si>
  <si>
    <t>HASTES DE COTONETES, CAIXAS COM 250 UNIDADES</t>
  </si>
  <si>
    <t>HIPOCLORITO DE SÓDIO, 05 LITROS</t>
  </si>
  <si>
    <t>DESODORIZADOR DE AR EM AEROSOL, MÍNIMO 360ml/240g</t>
  </si>
  <si>
    <t>INSETICIDA EM AEROSOL, 300 ml</t>
  </si>
  <si>
    <t>INSETICIDA CUPIM AEROSOL, 400 ml</t>
  </si>
  <si>
    <t xml:space="preserve">KIT SPIN MOP E LIMPEZA </t>
  </si>
  <si>
    <t xml:space="preserve">LENÇOS UMEDECIDOS, 400 UNIDADES </t>
  </si>
  <si>
    <t>LIMPA VIDROS SPRAY, 500ml</t>
  </si>
  <si>
    <t>LIMPADOR PERFUMADO EMBALAGEM DE 05 LITROS</t>
  </si>
  <si>
    <t xml:space="preserve">LIXEIRA COM PEDAL E TAMPA, 36 LITROS </t>
  </si>
  <si>
    <t xml:space="preserve">LIXEIRA COM PEDAL E TAMPA, 12 A 14 LITROS </t>
  </si>
  <si>
    <t>LIXEIRA TELADA, 73 cm</t>
  </si>
  <si>
    <t>LIXEIRA TALADA EM AÇO, 78 cm</t>
  </si>
  <si>
    <t>LIMPA INOX CREMOSO, 400g</t>
  </si>
  <si>
    <t xml:space="preserve">LUVAS DE PROCEDIMENTO, TAMANHO M, COM PÓ, CAIXAS COM 100 LUVAS </t>
  </si>
  <si>
    <t>LUVAS DE PROCEDIMENTO, TAMANHO P, SEM PÓ, CAIXAS COM 100 LUVAS</t>
  </si>
  <si>
    <t xml:space="preserve">LUVAS DE PROCEDIMENTO, TAMANHO G, COM PÓ, CAIXA COM 100 LUVAS </t>
  </si>
  <si>
    <t xml:space="preserve">LUVAS DE PROCEDIMENTO, TAMANHO M, SEM PÓ, CAIXA COM 100 LUVAS </t>
  </si>
  <si>
    <t xml:space="preserve">LUVAS DE PROCEDIMENTO, TAMANHO G, SEM PÓ, CAIXA COM 100 LUVAS </t>
  </si>
  <si>
    <t>LUVA DE BORRACHA NATURAL GRANDE, COR AZUL</t>
  </si>
  <si>
    <t>LUVA DE BORRACHA NATURAL MÉDIA, COR AZUL</t>
  </si>
  <si>
    <t>LUVA DE BORRACHA NATURAL PEQUENA, COR AZUL</t>
  </si>
  <si>
    <t xml:space="preserve">LUVA PARA LIMPEZA CANO LONGO, TAMANHO M </t>
  </si>
  <si>
    <t>LUVA PLÁSTICA DESCARTÁVEL, TAMANHO ÚNICO, EMBALAGEM COM 100 UNIDADES</t>
  </si>
  <si>
    <t xml:space="preserve">MAGUEIRA DE JARDIM </t>
  </si>
  <si>
    <t xml:space="preserve">MOP PÓ COM 60 CM </t>
  </si>
  <si>
    <t>PÁ DE LIXO, CABO COM 15 CM</t>
  </si>
  <si>
    <t>PÁ DE LIXO, CABO LONGO, 26cm X 80cm</t>
  </si>
  <si>
    <t>PANO MÁGICO</t>
  </si>
  <si>
    <t>PANO DE LIMPEZA DE CHÃO</t>
  </si>
  <si>
    <t>PANO DE PRATO 100% ALGODÃO</t>
  </si>
  <si>
    <t>PANO MULTIUSO AZUL, 30cm X 300m</t>
  </si>
  <si>
    <t>PANO MULTIUSO ANTIBÁCTERIAS, 05 UN DE 50cm X 33cm</t>
  </si>
  <si>
    <t>PAPEL HIGIÊNICO, PACOTE COM 04 UNIDADES CADA, EM ROLOS DE 60 METROS, FARDOS COM 16 UM</t>
  </si>
  <si>
    <t>PAPEL HIGIÊNICO BRANCO, ROLOS DE 30 METROS EM PACOTES COM 4 ROLOS, FARDO COM 16 UNIDADES</t>
  </si>
  <si>
    <t xml:space="preserve">PEPEL HIGIÊNICO ROLÃO, FOLHA DUPLA COM 08 ROLOS DE 10cm E 600m </t>
  </si>
  <si>
    <t xml:space="preserve">PAPEL TOALHA INTERFOLHA, PACOTE COM 1000 FOLHAS </t>
  </si>
  <si>
    <t>PRENDEDOR DE ROUPA, PACOTE COM 12 UNIDADES</t>
  </si>
  <si>
    <t>REFIL MOP EM PÓ</t>
  </si>
  <si>
    <t>REFIL PARA MOP EM MICRO FIBRA</t>
  </si>
  <si>
    <t xml:space="preserve">RODO DE ESPUMA PARA PASSAR CERA </t>
  </si>
  <si>
    <t>RODO DE NYLON 30cm</t>
  </si>
  <si>
    <t>RODO DE NYON 100cm</t>
  </si>
  <si>
    <t>RODO PARA LIMPEZA DE VIDROS</t>
  </si>
  <si>
    <t>RODO PLÁSTICO</t>
  </si>
  <si>
    <t>SABÃO EM BARRA</t>
  </si>
  <si>
    <t>SABÃO EM PÓ 5kg</t>
  </si>
  <si>
    <t>SABÃO EM PÓ 1,8kg</t>
  </si>
  <si>
    <t>SABÃO LÍQUIDO PH NEUTRO, 05 LITROS</t>
  </si>
  <si>
    <t>SABONETE INFANTIL EM BARRA</t>
  </si>
  <si>
    <t>SABONETE ANTISSÉPTICO, 05 LITROS</t>
  </si>
  <si>
    <t>SABONETE LÍQUIDO PARA AS MÃOS, 05 LITROS</t>
  </si>
  <si>
    <t>SABONETEIRA COM RESERVATÓRIO DE 800ml</t>
  </si>
  <si>
    <t>SACO DE LIXO 50 LITROS, PRETO, 10 UNIDADES POR PCT</t>
  </si>
  <si>
    <t>SACO DE LIXO 50 LITROS, VERDE, 10 UNIDADES POR PCT</t>
  </si>
  <si>
    <t>SACO DE LIXO REFORÇADO, 200 LITROS, PACOTE COM 50 UNIDADES, PRETO</t>
  </si>
  <si>
    <t>SACO DE LIXO REFORÇADO, 200 LITROS, PACOTE COM 50 UNIDADES, VERDE</t>
  </si>
  <si>
    <t>SAPONÁCEO CREMOSO, 300ml</t>
  </si>
  <si>
    <t>SAPONÁCEO EM PÓ, 300gr</t>
  </si>
  <si>
    <t>SUPORTE DE PAREDE PARA SABONETE LÍQUIDO, 800ml</t>
  </si>
  <si>
    <t>SUPORTE PARA PAPEL TOALHA INTERFOLHADO DE 2 DOBRAS</t>
  </si>
  <si>
    <t>SACO DE LIXO 15 LITROS PRETO</t>
  </si>
  <si>
    <t>SACO DE LIXO 30 LITROS PRETO</t>
  </si>
  <si>
    <t>SACO DE LIXO DE POLIETILENO, 100 LITROS, PRETO</t>
  </si>
  <si>
    <t>TAPETE ANTIDERRAPANTE 40X60cm</t>
  </si>
  <si>
    <t>TAPETE ANTIDERRAPANTE 1,2X50cm</t>
  </si>
  <si>
    <t xml:space="preserve">TOALHA DE PAPEL EM ROLO, EMBALAGEM COM 2 UNIDADES, COR BRANCO, FARDO COM 12 PACOTES </t>
  </si>
  <si>
    <t>VARAL DE CHÃO</t>
  </si>
  <si>
    <t xml:space="preserve">VASSOURA DE PALHA </t>
  </si>
  <si>
    <t>VNAGRE BRANCO DE ÁLCOOL, 05 LITROS</t>
  </si>
  <si>
    <t xml:space="preserve">VASSOURA DE JARDIM </t>
  </si>
  <si>
    <t xml:space="preserve">VASSOURA DE NYLON </t>
  </si>
  <si>
    <t>REGISTRO DE PREÇOS DE MATERIAIS DE HIGIENE E LIMPEZA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</si>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</sst>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5" xfId="0" applyNumberFormat="1" applyBorder="1" applyProtection="1">
      <protection locked="0"/>
    </xf>
    <xf numFmtId="167" fontId="0" fillId="0" borderId="35" xfId="0" applyNumberFormat="1" applyBorder="1" applyProtection="1">
      <protection locked="0"/>
    </xf>
    <xf numFmtId="168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0" fillId="0" borderId="2" xfId="0" applyNumberFormat="1" applyBorder="1" applyProtection="1">
      <protection locked="0"/>
    </xf>
    <xf numFmtId="1" fontId="0" fillId="0" borderId="39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168" fontId="0" fillId="0" borderId="38" xfId="0" applyNumberFormat="1" applyBorder="1" applyProtection="1">
      <protection locked="0"/>
    </xf>
    <xf numFmtId="168" fontId="0" fillId="0" borderId="40" xfId="0" applyNumberFormat="1" applyBorder="1" applyProtection="1">
      <protection locked="0"/>
    </xf>
    <xf numFmtId="0" fontId="0" fillId="0" borderId="40" xfId="0" applyBorder="1" applyAlignment="1" applyProtection="1">
      <alignment wrapText="1"/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9" xfId="0" applyNumberFormat="1" applyBorder="1" applyAlignment="1" applyProtection="1">
      <alignment wrapText="1"/>
      <protection locked="0"/>
    </xf>
    <xf numFmtId="168" fontId="0" fillId="0" borderId="3" xfId="0" applyNumberFormat="1" applyBorder="1" applyAlignment="1" applyProtection="1">
      <alignment wrapText="1"/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93" t="s">
        <v>3753</v>
      </c>
      <c r="B1" s="194"/>
      <c r="C1" s="194"/>
      <c r="D1" s="194"/>
      <c r="E1" s="194"/>
      <c r="F1" s="194"/>
      <c r="G1" s="195"/>
    </row>
    <row r="2" spans="1:8" s="92" customFormat="1" ht="15.75" thickBot="1" x14ac:dyDescent="0.3">
      <c r="A2" s="46" t="s">
        <v>161</v>
      </c>
      <c r="B2" s="199" t="s">
        <v>6</v>
      </c>
      <c r="C2" s="199"/>
      <c r="D2" s="76" t="s">
        <v>162</v>
      </c>
      <c r="E2" s="112">
        <v>34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200" t="s">
        <v>4081</v>
      </c>
      <c r="C3" s="200"/>
      <c r="D3" s="200"/>
      <c r="E3" s="200"/>
      <c r="F3" s="200"/>
      <c r="G3" s="201"/>
    </row>
    <row r="4" spans="1:8" s="92" customFormat="1" ht="15.75" thickBot="1" x14ac:dyDescent="0.3">
      <c r="A4" s="46" t="s">
        <v>175</v>
      </c>
      <c r="B4" s="202" t="s">
        <v>4082</v>
      </c>
      <c r="C4" s="202"/>
      <c r="D4" s="202"/>
      <c r="E4" s="203"/>
      <c r="F4" s="47" t="s">
        <v>179</v>
      </c>
      <c r="G4" s="124" t="s">
        <v>4083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204"/>
      <c r="G5" s="205"/>
    </row>
    <row r="6" spans="1:8" s="94" customFormat="1" ht="15.75" thickBot="1" x14ac:dyDescent="0.3">
      <c r="A6" s="46" t="s">
        <v>155</v>
      </c>
      <c r="B6" s="78">
        <f>'Orçamento-base'!C6</f>
        <v>194045.88000000006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96" t="s">
        <v>3751</v>
      </c>
      <c r="B11" s="19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96"/>
      <c r="B12" s="19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workbookViewId="0">
      <selection activeCell="T118" sqref="T118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14" t="s">
        <v>3676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17" t="str">
        <f>IF(Identificação!B2=0,"",Identificação!B2)</f>
        <v>Pregão Presencial</v>
      </c>
      <c r="D2" s="217"/>
      <c r="E2" s="217"/>
      <c r="F2" s="217"/>
      <c r="G2" s="217"/>
      <c r="H2" s="43" t="s">
        <v>151</v>
      </c>
      <c r="I2" s="44">
        <f>IF(Identificação!E2=0,"",Identificação!E2)</f>
        <v>34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23" t="s">
        <v>153</v>
      </c>
      <c r="B3" s="224"/>
      <c r="C3" s="225" t="str">
        <f>IF(Identificação!B3=0,"",Identificação!B3)</f>
        <v>REGISTRO DE PREÇOS DE MATERIAIS DE HIGIENE E LIMPEZA</v>
      </c>
      <c r="D3" s="225"/>
      <c r="E3" s="225"/>
      <c r="F3" s="225"/>
      <c r="G3" s="225"/>
      <c r="H3" s="225"/>
      <c r="I3" s="225"/>
      <c r="J3" s="225"/>
      <c r="K3" s="226"/>
      <c r="L3" s="144"/>
      <c r="M3" s="144"/>
    </row>
    <row r="4" spans="1:18" s="45" customFormat="1" ht="15.75" thickBot="1" x14ac:dyDescent="0.3">
      <c r="A4" s="46" t="s">
        <v>176</v>
      </c>
      <c r="B4" s="47"/>
      <c r="C4" s="219" t="str">
        <f>IF(Identificação!B4=0,"",Identificação!B4)</f>
        <v>PREFEITURA DE COTIPORA</v>
      </c>
      <c r="D4" s="219"/>
      <c r="E4" s="219"/>
      <c r="F4" s="219"/>
      <c r="G4" s="219"/>
      <c r="H4" s="219"/>
      <c r="I4" s="21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19" t="str">
        <f>IF(Identificação!B5=0,"",Identificação!B5)</f>
        <v>Compras</v>
      </c>
      <c r="D5" s="219"/>
      <c r="E5" s="219"/>
      <c r="F5" s="219"/>
      <c r="G5" s="22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21">
        <f>SUMIFS(K12:K39953,B12:B39953,"&gt;0",K12:K39953,"&lt;&gt;0")</f>
        <v>194045.88000000006</v>
      </c>
      <c r="D6" s="221"/>
      <c r="E6" s="221"/>
      <c r="F6" s="221"/>
      <c r="G6" s="22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06" t="s">
        <v>3762</v>
      </c>
      <c r="B10" s="206" t="s">
        <v>3760</v>
      </c>
      <c r="C10" s="206" t="s">
        <v>3761</v>
      </c>
      <c r="D10" s="210" t="s">
        <v>3675</v>
      </c>
      <c r="E10" s="208" t="s">
        <v>168</v>
      </c>
      <c r="F10" s="212" t="s">
        <v>3674</v>
      </c>
      <c r="G10" s="210" t="s">
        <v>156</v>
      </c>
      <c r="H10" s="231" t="s">
        <v>165</v>
      </c>
      <c r="I10" s="232"/>
      <c r="J10" s="232"/>
      <c r="K10" s="232"/>
      <c r="L10" s="232"/>
      <c r="M10" s="233"/>
      <c r="N10" s="227" t="s">
        <v>177</v>
      </c>
      <c r="O10" s="228"/>
      <c r="P10" s="229" t="s">
        <v>178</v>
      </c>
      <c r="Q10" s="230"/>
      <c r="R10" s="218" t="s">
        <v>3678</v>
      </c>
    </row>
    <row r="11" spans="1:18" s="40" customFormat="1" ht="45" x14ac:dyDescent="0.25">
      <c r="A11" s="207"/>
      <c r="B11" s="207"/>
      <c r="C11" s="207"/>
      <c r="D11" s="211"/>
      <c r="E11" s="209"/>
      <c r="F11" s="213"/>
      <c r="G11" s="21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18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3971</v>
      </c>
      <c r="H12" s="174">
        <v>155</v>
      </c>
      <c r="I12" s="166" t="s">
        <v>3702</v>
      </c>
      <c r="J12" s="174">
        <v>13.63</v>
      </c>
      <c r="K12" s="86">
        <f>IFERROR(IF(H12*J12&lt;&gt;0,ROUND(ROUND(H12,4)*ROUND(J12,4),2),""),"")</f>
        <v>2112.65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3972</v>
      </c>
      <c r="H13" s="174">
        <v>300</v>
      </c>
      <c r="I13" s="166" t="s">
        <v>3702</v>
      </c>
      <c r="J13" s="174">
        <v>4.66</v>
      </c>
      <c r="K13" s="167">
        <f>IFERROR(IF(H13*J13&lt;&gt;0,ROUND(ROUND(H13,4)*ROUND(J13,4),2),""),"")</f>
        <v>1398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3973</v>
      </c>
      <c r="H14" s="174">
        <v>50</v>
      </c>
      <c r="I14" s="166" t="s">
        <v>3702</v>
      </c>
      <c r="J14" s="174">
        <v>3.99</v>
      </c>
      <c r="K14" s="156">
        <f>IFERROR(IF(H14*J14&lt;&gt;0,ROUND(ROUND(H14,4)*ROUND(J14,4),2),""),"")</f>
        <v>199.5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3974</v>
      </c>
      <c r="H15" s="174">
        <v>35</v>
      </c>
      <c r="I15" s="166" t="s">
        <v>3702</v>
      </c>
      <c r="J15" s="174">
        <v>50.23</v>
      </c>
      <c r="K15" s="156">
        <f t="shared" ref="K15:K78" si="0">IFERROR(IF(H15*J15&lt;&gt;0,ROUND(ROUND(H15,4)*ROUND(J15,4),2),""),"")</f>
        <v>1758.05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3975</v>
      </c>
      <c r="H16" s="174">
        <v>55</v>
      </c>
      <c r="I16" s="166" t="s">
        <v>3702</v>
      </c>
      <c r="J16" s="174">
        <v>58.91</v>
      </c>
      <c r="K16" s="156">
        <f t="shared" si="0"/>
        <v>3240.05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3976</v>
      </c>
      <c r="H17" s="174">
        <v>700</v>
      </c>
      <c r="I17" s="166" t="s">
        <v>3702</v>
      </c>
      <c r="J17" s="174">
        <v>7.43</v>
      </c>
      <c r="K17" s="156">
        <f t="shared" si="0"/>
        <v>5201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3977</v>
      </c>
      <c r="H18" s="174">
        <v>190</v>
      </c>
      <c r="I18" s="166" t="s">
        <v>3702</v>
      </c>
      <c r="J18" s="174">
        <v>9.9600000000000009</v>
      </c>
      <c r="K18" s="156">
        <f t="shared" si="0"/>
        <v>1892.4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3978</v>
      </c>
      <c r="H19" s="174">
        <v>48</v>
      </c>
      <c r="I19" s="166" t="s">
        <v>3702</v>
      </c>
      <c r="J19" s="174">
        <v>9.39</v>
      </c>
      <c r="K19" s="156">
        <f t="shared" si="0"/>
        <v>450.72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3979</v>
      </c>
      <c r="H20" s="174">
        <v>30</v>
      </c>
      <c r="I20" s="166" t="s">
        <v>3702</v>
      </c>
      <c r="J20" s="174">
        <v>17.45</v>
      </c>
      <c r="K20" s="156">
        <f t="shared" si="0"/>
        <v>523.5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3980</v>
      </c>
      <c r="H21" s="174">
        <v>39</v>
      </c>
      <c r="I21" s="166" t="s">
        <v>3702</v>
      </c>
      <c r="J21" s="174">
        <v>16.829999999999998</v>
      </c>
      <c r="K21" s="156">
        <f t="shared" si="0"/>
        <v>656.37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3981</v>
      </c>
      <c r="H22" s="174">
        <v>50</v>
      </c>
      <c r="I22" s="166" t="s">
        <v>3702</v>
      </c>
      <c r="J22" s="174">
        <v>8.9600000000000009</v>
      </c>
      <c r="K22" s="156">
        <f t="shared" si="0"/>
        <v>448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12</v>
      </c>
      <c r="I23" s="166" t="s">
        <v>3702</v>
      </c>
      <c r="J23" s="174">
        <v>42.73</v>
      </c>
      <c r="K23" s="156">
        <f t="shared" si="0"/>
        <v>512.76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3982</v>
      </c>
      <c r="H24" s="174">
        <v>10</v>
      </c>
      <c r="I24" s="166" t="s">
        <v>3702</v>
      </c>
      <c r="J24" s="174">
        <v>16.68</v>
      </c>
      <c r="K24" s="156">
        <f t="shared" si="0"/>
        <v>166.8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74">
        <v>17</v>
      </c>
      <c r="I25" s="166" t="s">
        <v>3702</v>
      </c>
      <c r="J25" s="174">
        <v>18.32</v>
      </c>
      <c r="K25" s="156">
        <f t="shared" si="0"/>
        <v>311.44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3985</v>
      </c>
      <c r="H26" s="174">
        <v>30</v>
      </c>
      <c r="I26" s="166" t="s">
        <v>3702</v>
      </c>
      <c r="J26" s="174">
        <v>4.68</v>
      </c>
      <c r="K26" s="156">
        <f t="shared" si="0"/>
        <v>140.4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3986</v>
      </c>
      <c r="H27" s="174">
        <v>115</v>
      </c>
      <c r="I27" s="166" t="s">
        <v>3702</v>
      </c>
      <c r="J27" s="174">
        <v>10.28</v>
      </c>
      <c r="K27" s="156">
        <f t="shared" si="0"/>
        <v>1182.2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3987</v>
      </c>
      <c r="H28" s="174">
        <v>8</v>
      </c>
      <c r="I28" s="166" t="s">
        <v>3702</v>
      </c>
      <c r="J28" s="174">
        <v>76.650000000000006</v>
      </c>
      <c r="K28" s="156">
        <f t="shared" si="0"/>
        <v>613.20000000000005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3988</v>
      </c>
      <c r="H29" s="174">
        <v>3</v>
      </c>
      <c r="I29" s="166" t="s">
        <v>3702</v>
      </c>
      <c r="J29" s="174">
        <v>191.33</v>
      </c>
      <c r="K29" s="156">
        <f t="shared" si="0"/>
        <v>573.99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3989</v>
      </c>
      <c r="H30" s="174">
        <v>86</v>
      </c>
      <c r="I30" s="166" t="s">
        <v>3702</v>
      </c>
      <c r="J30" s="174">
        <v>9.18</v>
      </c>
      <c r="K30" s="156">
        <f t="shared" si="0"/>
        <v>789.48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3990</v>
      </c>
      <c r="H31" s="174">
        <v>55</v>
      </c>
      <c r="I31" s="166" t="s">
        <v>3702</v>
      </c>
      <c r="J31" s="174">
        <v>10.53</v>
      </c>
      <c r="K31" s="156">
        <f t="shared" si="0"/>
        <v>579.15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3991</v>
      </c>
      <c r="H32" s="174">
        <v>69</v>
      </c>
      <c r="I32" s="166" t="s">
        <v>3702</v>
      </c>
      <c r="J32" s="174">
        <v>47.57</v>
      </c>
      <c r="K32" s="156">
        <f t="shared" si="0"/>
        <v>3282.33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3992</v>
      </c>
      <c r="H33" s="174">
        <v>25</v>
      </c>
      <c r="I33" s="166" t="s">
        <v>3702</v>
      </c>
      <c r="J33" s="174">
        <v>6.58</v>
      </c>
      <c r="K33" s="156">
        <f t="shared" si="0"/>
        <v>164.5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3993</v>
      </c>
      <c r="H34" s="174">
        <v>29</v>
      </c>
      <c r="I34" s="166" t="s">
        <v>3702</v>
      </c>
      <c r="J34" s="174">
        <v>26.96</v>
      </c>
      <c r="K34" s="156">
        <f t="shared" si="0"/>
        <v>781.84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3994</v>
      </c>
      <c r="H35" s="174">
        <v>220</v>
      </c>
      <c r="I35" s="166" t="s">
        <v>3702</v>
      </c>
      <c r="J35" s="174">
        <v>62.44</v>
      </c>
      <c r="K35" s="156">
        <f t="shared" si="0"/>
        <v>13736.8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3995</v>
      </c>
      <c r="H36" s="174">
        <v>96</v>
      </c>
      <c r="I36" s="166" t="s">
        <v>3702</v>
      </c>
      <c r="J36" s="174">
        <v>42.63</v>
      </c>
      <c r="K36" s="156">
        <f t="shared" si="0"/>
        <v>4092.48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3996</v>
      </c>
      <c r="H37" s="174">
        <v>60</v>
      </c>
      <c r="I37" s="166" t="s">
        <v>3702</v>
      </c>
      <c r="J37" s="174">
        <v>87.86</v>
      </c>
      <c r="K37" s="156">
        <f t="shared" si="0"/>
        <v>5271.6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30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4011</v>
      </c>
      <c r="H38" s="174">
        <v>89</v>
      </c>
      <c r="I38" s="166" t="s">
        <v>3702</v>
      </c>
      <c r="J38" s="174">
        <v>10.41</v>
      </c>
      <c r="K38" s="156">
        <f t="shared" si="0"/>
        <v>926.49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3997</v>
      </c>
      <c r="H39" s="174">
        <v>268</v>
      </c>
      <c r="I39" s="166" t="s">
        <v>3702</v>
      </c>
      <c r="J39" s="174">
        <v>13.42</v>
      </c>
      <c r="K39" s="156">
        <f t="shared" si="0"/>
        <v>3596.56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3999</v>
      </c>
      <c r="H40" s="174">
        <v>3</v>
      </c>
      <c r="I40" s="166" t="s">
        <v>3702</v>
      </c>
      <c r="J40" s="174">
        <v>46.18</v>
      </c>
      <c r="K40" s="156">
        <f t="shared" si="0"/>
        <v>138.54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3998</v>
      </c>
      <c r="H41" s="174">
        <v>250</v>
      </c>
      <c r="I41" s="166" t="s">
        <v>3702</v>
      </c>
      <c r="J41" s="174">
        <v>2.61</v>
      </c>
      <c r="K41" s="156">
        <f t="shared" si="0"/>
        <v>652.5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4001</v>
      </c>
      <c r="H42" s="174">
        <v>15</v>
      </c>
      <c r="I42" s="166" t="s">
        <v>3702</v>
      </c>
      <c r="J42" s="174">
        <v>53.9</v>
      </c>
      <c r="K42" s="156">
        <f t="shared" si="0"/>
        <v>808.5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4000</v>
      </c>
      <c r="H43" s="174">
        <v>23</v>
      </c>
      <c r="I43" s="166" t="s">
        <v>3702</v>
      </c>
      <c r="J43" s="174">
        <v>38.58</v>
      </c>
      <c r="K43" s="156">
        <f t="shared" si="0"/>
        <v>887.34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4002</v>
      </c>
      <c r="H44" s="174">
        <v>50</v>
      </c>
      <c r="I44" s="166" t="s">
        <v>3702</v>
      </c>
      <c r="J44" s="174">
        <v>10.92</v>
      </c>
      <c r="K44" s="156">
        <f t="shared" si="0"/>
        <v>546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4003</v>
      </c>
      <c r="H45" s="174">
        <v>15</v>
      </c>
      <c r="I45" s="166" t="s">
        <v>3702</v>
      </c>
      <c r="J45" s="174">
        <v>5.29</v>
      </c>
      <c r="K45" s="156">
        <f t="shared" si="0"/>
        <v>79.349999999999994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4004</v>
      </c>
      <c r="H46" s="174">
        <v>18</v>
      </c>
      <c r="I46" s="166" t="s">
        <v>3702</v>
      </c>
      <c r="J46" s="174">
        <v>1.98</v>
      </c>
      <c r="K46" s="156">
        <f t="shared" si="0"/>
        <v>35.64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4005</v>
      </c>
      <c r="H47" s="174">
        <v>70</v>
      </c>
      <c r="I47" s="166" t="s">
        <v>3702</v>
      </c>
      <c r="J47" s="174">
        <v>3.81</v>
      </c>
      <c r="K47" s="156">
        <f t="shared" si="0"/>
        <v>266.7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4006</v>
      </c>
      <c r="H48" s="174">
        <v>910</v>
      </c>
      <c r="I48" s="166" t="s">
        <v>3702</v>
      </c>
      <c r="J48" s="174">
        <v>1.1100000000000001</v>
      </c>
      <c r="K48" s="156">
        <f t="shared" si="0"/>
        <v>1010.1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4007</v>
      </c>
      <c r="H49" s="174">
        <v>25</v>
      </c>
      <c r="I49" s="166" t="s">
        <v>3702</v>
      </c>
      <c r="J49" s="174">
        <v>5</v>
      </c>
      <c r="K49" s="156">
        <f t="shared" si="0"/>
        <v>125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ht="30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4008</v>
      </c>
      <c r="H50" s="174">
        <v>100</v>
      </c>
      <c r="I50" s="166" t="s">
        <v>3702</v>
      </c>
      <c r="J50" s="174">
        <v>2.9</v>
      </c>
      <c r="K50" s="156">
        <f t="shared" si="0"/>
        <v>290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4009</v>
      </c>
      <c r="H51" s="174">
        <v>10</v>
      </c>
      <c r="I51" s="166" t="s">
        <v>3702</v>
      </c>
      <c r="J51" s="174">
        <v>8.6199999999999992</v>
      </c>
      <c r="K51" s="156">
        <f t="shared" si="0"/>
        <v>86.2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4010</v>
      </c>
      <c r="H52" s="174">
        <v>115</v>
      </c>
      <c r="I52" s="166" t="s">
        <v>3702</v>
      </c>
      <c r="J52" s="174">
        <v>28.1</v>
      </c>
      <c r="K52" s="156">
        <f t="shared" si="0"/>
        <v>3231.5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4012</v>
      </c>
      <c r="H53" s="174">
        <v>42</v>
      </c>
      <c r="I53" s="166" t="s">
        <v>3702</v>
      </c>
      <c r="J53" s="174">
        <v>9.92</v>
      </c>
      <c r="K53" s="156">
        <f t="shared" si="0"/>
        <v>416.64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4013</v>
      </c>
      <c r="H54" s="174">
        <v>20</v>
      </c>
      <c r="I54" s="166" t="s">
        <v>3702</v>
      </c>
      <c r="J54" s="174">
        <v>29.24</v>
      </c>
      <c r="K54" s="156">
        <f t="shared" si="0"/>
        <v>584.79999999999995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4014</v>
      </c>
      <c r="H55" s="174">
        <v>10</v>
      </c>
      <c r="I55" s="166" t="s">
        <v>3702</v>
      </c>
      <c r="J55" s="174">
        <v>106.16</v>
      </c>
      <c r="K55" s="156">
        <f t="shared" si="0"/>
        <v>1061.5999999999999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4015</v>
      </c>
      <c r="H56" s="174">
        <v>15</v>
      </c>
      <c r="I56" s="166" t="s">
        <v>3702</v>
      </c>
      <c r="J56" s="174">
        <v>15.08</v>
      </c>
      <c r="K56" s="156">
        <f t="shared" si="0"/>
        <v>226.2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4016</v>
      </c>
      <c r="H57" s="174">
        <v>61</v>
      </c>
      <c r="I57" s="166" t="s">
        <v>3702</v>
      </c>
      <c r="J57" s="174">
        <v>12.23</v>
      </c>
      <c r="K57" s="156">
        <f t="shared" si="0"/>
        <v>746.03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4017</v>
      </c>
      <c r="H58" s="174">
        <v>25</v>
      </c>
      <c r="I58" s="166" t="s">
        <v>3702</v>
      </c>
      <c r="J58" s="174">
        <v>19.38</v>
      </c>
      <c r="K58" s="156">
        <f t="shared" si="0"/>
        <v>484.5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4018</v>
      </c>
      <c r="H59" s="174">
        <v>15</v>
      </c>
      <c r="I59" s="166" t="s">
        <v>3702</v>
      </c>
      <c r="J59" s="174">
        <v>95.3</v>
      </c>
      <c r="K59" s="156">
        <f t="shared" si="0"/>
        <v>1429.5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4020</v>
      </c>
      <c r="H60" s="174">
        <v>22</v>
      </c>
      <c r="I60" s="166" t="s">
        <v>3702</v>
      </c>
      <c r="J60" s="174">
        <v>39.6</v>
      </c>
      <c r="K60" s="156">
        <f t="shared" si="0"/>
        <v>871.2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4019</v>
      </c>
      <c r="H61" s="174">
        <v>27</v>
      </c>
      <c r="I61" s="166" t="s">
        <v>3702</v>
      </c>
      <c r="J61" s="174">
        <v>64.599999999999994</v>
      </c>
      <c r="K61" s="156">
        <f t="shared" si="0"/>
        <v>1744.2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4021</v>
      </c>
      <c r="H62" s="174">
        <v>20</v>
      </c>
      <c r="I62" s="166" t="s">
        <v>3702</v>
      </c>
      <c r="J62" s="174">
        <v>34.299999999999997</v>
      </c>
      <c r="K62" s="156">
        <f t="shared" si="0"/>
        <v>686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4022</v>
      </c>
      <c r="H63" s="174">
        <v>10</v>
      </c>
      <c r="I63" s="166" t="s">
        <v>3702</v>
      </c>
      <c r="J63" s="174">
        <v>10.47</v>
      </c>
      <c r="K63" s="156">
        <f t="shared" si="0"/>
        <v>104.7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ht="30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4023</v>
      </c>
      <c r="H64" s="174">
        <v>2</v>
      </c>
      <c r="I64" s="166" t="s">
        <v>3702</v>
      </c>
      <c r="J64" s="174">
        <v>74.13</v>
      </c>
      <c r="K64" s="156">
        <f t="shared" si="0"/>
        <v>148.26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ht="30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4025</v>
      </c>
      <c r="H65" s="174">
        <v>1</v>
      </c>
      <c r="I65" s="166" t="s">
        <v>3702</v>
      </c>
      <c r="J65" s="174">
        <v>74.38</v>
      </c>
      <c r="K65" s="156">
        <f t="shared" si="0"/>
        <v>74.38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ht="30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4024</v>
      </c>
      <c r="H66" s="174">
        <v>5</v>
      </c>
      <c r="I66" s="166" t="s">
        <v>3702</v>
      </c>
      <c r="J66" s="174">
        <v>73.12</v>
      </c>
      <c r="K66" s="156">
        <f t="shared" si="0"/>
        <v>365.6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ht="30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4026</v>
      </c>
      <c r="H67" s="174">
        <v>32</v>
      </c>
      <c r="I67" s="166" t="s">
        <v>3702</v>
      </c>
      <c r="J67" s="174">
        <v>74.319999999999993</v>
      </c>
      <c r="K67" s="156">
        <f t="shared" si="0"/>
        <v>2378.2399999999998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ht="30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4027</v>
      </c>
      <c r="H68" s="174">
        <v>2</v>
      </c>
      <c r="I68" s="166" t="s">
        <v>3702</v>
      </c>
      <c r="J68" s="174">
        <v>73.83</v>
      </c>
      <c r="K68" s="156">
        <f t="shared" si="0"/>
        <v>147.66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4028</v>
      </c>
      <c r="H69" s="174">
        <v>20</v>
      </c>
      <c r="I69" s="166" t="s">
        <v>3702</v>
      </c>
      <c r="J69" s="174">
        <v>4.3600000000000003</v>
      </c>
      <c r="K69" s="156">
        <f t="shared" si="0"/>
        <v>87.2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4029</v>
      </c>
      <c r="H70" s="174">
        <v>28</v>
      </c>
      <c r="I70" s="166" t="s">
        <v>3702</v>
      </c>
      <c r="J70" s="174">
        <v>4.3600000000000003</v>
      </c>
      <c r="K70" s="156">
        <f t="shared" si="0"/>
        <v>122.08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4030</v>
      </c>
      <c r="H71" s="174">
        <v>5</v>
      </c>
      <c r="I71" s="166" t="s">
        <v>3702</v>
      </c>
      <c r="J71" s="174">
        <v>4.3600000000000003</v>
      </c>
      <c r="K71" s="156">
        <f t="shared" si="0"/>
        <v>21.8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4031</v>
      </c>
      <c r="H72" s="174">
        <v>10</v>
      </c>
      <c r="I72" s="166" t="s">
        <v>3702</v>
      </c>
      <c r="J72" s="174">
        <v>12.69</v>
      </c>
      <c r="K72" s="156">
        <f t="shared" si="0"/>
        <v>126.9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ht="30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4032</v>
      </c>
      <c r="H73" s="174">
        <v>10</v>
      </c>
      <c r="I73" s="166" t="s">
        <v>3702</v>
      </c>
      <c r="J73" s="174">
        <v>3.83</v>
      </c>
      <c r="K73" s="156">
        <f t="shared" si="0"/>
        <v>38.299999999999997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4033</v>
      </c>
      <c r="H74" s="174">
        <v>200</v>
      </c>
      <c r="I74" s="166" t="s">
        <v>3702</v>
      </c>
      <c r="J74" s="174">
        <v>7.17</v>
      </c>
      <c r="K74" s="156">
        <f t="shared" si="0"/>
        <v>1434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4034</v>
      </c>
      <c r="H75" s="174">
        <v>7</v>
      </c>
      <c r="I75" s="166" t="s">
        <v>3702</v>
      </c>
      <c r="J75" s="174">
        <v>97.31</v>
      </c>
      <c r="K75" s="156">
        <f t="shared" si="0"/>
        <v>681.17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4035</v>
      </c>
      <c r="H76" s="174">
        <v>7</v>
      </c>
      <c r="I76" s="166" t="s">
        <v>3702</v>
      </c>
      <c r="J76" s="174">
        <v>15.5</v>
      </c>
      <c r="K76" s="156">
        <f t="shared" si="0"/>
        <v>108.5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4036</v>
      </c>
      <c r="H77" s="174">
        <v>8</v>
      </c>
      <c r="I77" s="166" t="s">
        <v>3702</v>
      </c>
      <c r="J77" s="174">
        <v>12.73</v>
      </c>
      <c r="K77" s="156">
        <f t="shared" si="0"/>
        <v>101.84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>
        <f>IF(AND(G78&lt;&gt;"",H78&gt;0,I78&lt;&gt;"",J78&lt;&gt;0,K78&lt;&gt;0),COUNT($B$11:B77)+1,"")</f>
        <v>67</v>
      </c>
      <c r="C78" s="72">
        <v>67</v>
      </c>
      <c r="D78" s="141"/>
      <c r="E78" s="180"/>
      <c r="F78" s="107"/>
      <c r="G78" s="66" t="s">
        <v>4037</v>
      </c>
      <c r="H78" s="174">
        <v>165</v>
      </c>
      <c r="I78" s="166" t="s">
        <v>3702</v>
      </c>
      <c r="J78" s="174">
        <v>11.24</v>
      </c>
      <c r="K78" s="156">
        <f t="shared" si="0"/>
        <v>1854.6</v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>
        <f>IF(AND(G79&lt;&gt;"",H79&gt;0,I79&lt;&gt;"",J79&lt;&gt;0,K79&lt;&gt;0),COUNT($B$11:B78)+1,"")</f>
        <v>68</v>
      </c>
      <c r="C79" s="72">
        <v>68</v>
      </c>
      <c r="D79" s="141"/>
      <c r="E79" s="180"/>
      <c r="F79" s="107"/>
      <c r="G79" s="66" t="s">
        <v>4038</v>
      </c>
      <c r="H79" s="174">
        <v>95</v>
      </c>
      <c r="I79" s="166" t="s">
        <v>3702</v>
      </c>
      <c r="J79" s="174">
        <v>6.35</v>
      </c>
      <c r="K79" s="156">
        <f t="shared" ref="K79:K112" si="1">IFERROR(IF(H79*J79&lt;&gt;0,ROUND(ROUND(H79,4)*ROUND(J79,4),2),""),"")</f>
        <v>603.25</v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>
        <f>IF(AND(G80&lt;&gt;"",H80&gt;0,I80&lt;&gt;"",J80&lt;&gt;0,K80&lt;&gt;0),COUNT($B$11:B79)+1,"")</f>
        <v>69</v>
      </c>
      <c r="C80" s="72">
        <v>69</v>
      </c>
      <c r="D80" s="141"/>
      <c r="E80" s="180"/>
      <c r="F80" s="107"/>
      <c r="G80" s="66" t="s">
        <v>4039</v>
      </c>
      <c r="H80" s="174">
        <v>10</v>
      </c>
      <c r="I80" s="166" t="s">
        <v>3702</v>
      </c>
      <c r="J80" s="174">
        <v>4.74</v>
      </c>
      <c r="K80" s="156">
        <f t="shared" si="1"/>
        <v>47.4</v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>
        <f>IF(AND(G81&lt;&gt;"",H81&gt;0,I81&lt;&gt;"",J81&lt;&gt;0,K81&lt;&gt;0),COUNT($B$11:B80)+1,"")</f>
        <v>70</v>
      </c>
      <c r="C81" s="72">
        <v>70</v>
      </c>
      <c r="D81" s="141"/>
      <c r="E81" s="180"/>
      <c r="F81" s="107"/>
      <c r="G81" s="66" t="s">
        <v>4040</v>
      </c>
      <c r="H81" s="174">
        <v>31</v>
      </c>
      <c r="I81" s="166" t="s">
        <v>3702</v>
      </c>
      <c r="J81" s="174">
        <v>174.33</v>
      </c>
      <c r="K81" s="156">
        <f t="shared" si="1"/>
        <v>5404.23</v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ht="30" x14ac:dyDescent="0.25">
      <c r="A82" s="166"/>
      <c r="B82" s="178">
        <f>IF(AND(G82&lt;&gt;"",H82&gt;0,I82&lt;&gt;"",J82&lt;&gt;0,K82&lt;&gt;0),COUNT($B$11:B81)+1,"")</f>
        <v>71</v>
      </c>
      <c r="C82" s="72">
        <v>71</v>
      </c>
      <c r="D82" s="141"/>
      <c r="E82" s="180"/>
      <c r="F82" s="107"/>
      <c r="G82" s="66" t="s">
        <v>4041</v>
      </c>
      <c r="H82" s="174">
        <v>10</v>
      </c>
      <c r="I82" s="166" t="s">
        <v>3702</v>
      </c>
      <c r="J82" s="174">
        <v>3.43</v>
      </c>
      <c r="K82" s="156">
        <f t="shared" si="1"/>
        <v>34.299999999999997</v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ht="30" x14ac:dyDescent="0.25">
      <c r="A83" s="166"/>
      <c r="B83" s="178">
        <f>IF(AND(G83&lt;&gt;"",H83&gt;0,I83&lt;&gt;"",J83&lt;&gt;0,K83&lt;&gt;0),COUNT($B$11:B82)+1,"")</f>
        <v>72</v>
      </c>
      <c r="C83" s="72">
        <v>72</v>
      </c>
      <c r="D83" s="141"/>
      <c r="E83" s="180"/>
      <c r="F83" s="107"/>
      <c r="G83" s="66" t="s">
        <v>4042</v>
      </c>
      <c r="H83" s="174">
        <v>98</v>
      </c>
      <c r="I83" s="166" t="s">
        <v>3702</v>
      </c>
      <c r="J83" s="174">
        <v>84.27</v>
      </c>
      <c r="K83" s="156">
        <f t="shared" si="1"/>
        <v>8258.4599999999991</v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ht="30" x14ac:dyDescent="0.25">
      <c r="A84" s="166"/>
      <c r="B84" s="178">
        <f>IF(AND(G84&lt;&gt;"",H84&gt;0,I84&lt;&gt;"",J84&lt;&gt;0,K84&lt;&gt;0),COUNT($B$11:B83)+1,"")</f>
        <v>73</v>
      </c>
      <c r="C84" s="72">
        <v>73</v>
      </c>
      <c r="D84" s="141"/>
      <c r="E84" s="180"/>
      <c r="F84" s="107"/>
      <c r="G84" s="66" t="s">
        <v>4043</v>
      </c>
      <c r="H84" s="174">
        <v>90</v>
      </c>
      <c r="I84" s="166" t="s">
        <v>3702</v>
      </c>
      <c r="J84" s="174">
        <v>85</v>
      </c>
      <c r="K84" s="156">
        <f t="shared" si="1"/>
        <v>7650</v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ht="30" x14ac:dyDescent="0.25">
      <c r="A85" s="166"/>
      <c r="B85" s="178">
        <f>IF(AND(G85&lt;&gt;"",H85&gt;0,I85&lt;&gt;"",J85&lt;&gt;0,K85&lt;&gt;0),COUNT($B$11:B84)+1,"")</f>
        <v>74</v>
      </c>
      <c r="C85" s="72">
        <v>74</v>
      </c>
      <c r="D85" s="141"/>
      <c r="E85" s="180"/>
      <c r="F85" s="107"/>
      <c r="G85" s="66" t="s">
        <v>4044</v>
      </c>
      <c r="H85" s="174">
        <v>60</v>
      </c>
      <c r="I85" s="166" t="s">
        <v>3702</v>
      </c>
      <c r="J85" s="174">
        <v>256.08</v>
      </c>
      <c r="K85" s="156">
        <f t="shared" si="1"/>
        <v>15364.8</v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>
        <f>IF(AND(G86&lt;&gt;"",H86&gt;0,I86&lt;&gt;"",J86&lt;&gt;0,K86&lt;&gt;0),COUNT($B$11:B85)+1,"")</f>
        <v>75</v>
      </c>
      <c r="C86" s="72">
        <v>75</v>
      </c>
      <c r="D86" s="141"/>
      <c r="E86" s="180"/>
      <c r="F86" s="107"/>
      <c r="G86" s="66" t="s">
        <v>4045</v>
      </c>
      <c r="H86" s="174">
        <v>2110</v>
      </c>
      <c r="I86" s="166" t="s">
        <v>3702</v>
      </c>
      <c r="J86" s="174">
        <v>13.34</v>
      </c>
      <c r="K86" s="156">
        <f t="shared" si="1"/>
        <v>28147.4</v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>
        <f>IF(AND(G87&lt;&gt;"",H87&gt;0,I87&lt;&gt;"",J87&lt;&gt;0,K87&lt;&gt;0),COUNT($B$11:B86)+1,"")</f>
        <v>76</v>
      </c>
      <c r="C87" s="72">
        <v>76</v>
      </c>
      <c r="D87" s="141"/>
      <c r="E87" s="180"/>
      <c r="F87" s="107"/>
      <c r="G87" s="66" t="s">
        <v>4046</v>
      </c>
      <c r="H87" s="174">
        <v>130</v>
      </c>
      <c r="I87" s="166" t="s">
        <v>3702</v>
      </c>
      <c r="J87" s="174">
        <v>3.77</v>
      </c>
      <c r="K87" s="156">
        <f t="shared" si="1"/>
        <v>490.1</v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>
        <f>IF(AND(G88&lt;&gt;"",H88&gt;0,I88&lt;&gt;"",J88&lt;&gt;0,K88&lt;&gt;0),COUNT($B$11:B87)+1,"")</f>
        <v>77</v>
      </c>
      <c r="C88" s="72">
        <v>77</v>
      </c>
      <c r="D88" s="141"/>
      <c r="E88" s="180"/>
      <c r="F88" s="107"/>
      <c r="G88" s="66" t="s">
        <v>4047</v>
      </c>
      <c r="H88" s="174">
        <v>10</v>
      </c>
      <c r="I88" s="166" t="s">
        <v>3702</v>
      </c>
      <c r="J88" s="174">
        <v>34.92</v>
      </c>
      <c r="K88" s="156">
        <f t="shared" si="1"/>
        <v>349.2</v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>
        <f>IF(AND(G89&lt;&gt;"",H89&gt;0,I89&lt;&gt;"",J89&lt;&gt;0,K89&lt;&gt;0),COUNT($B$11:B88)+1,"")</f>
        <v>78</v>
      </c>
      <c r="C89" s="72">
        <v>78</v>
      </c>
      <c r="D89" s="141"/>
      <c r="E89" s="180"/>
      <c r="F89" s="107"/>
      <c r="G89" s="66" t="s">
        <v>4048</v>
      </c>
      <c r="H89" s="174">
        <v>20</v>
      </c>
      <c r="I89" s="166" t="s">
        <v>3702</v>
      </c>
      <c r="J89" s="174">
        <v>19.71</v>
      </c>
      <c r="K89" s="156">
        <f t="shared" si="1"/>
        <v>394.2</v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>
        <f>IF(AND(G90&lt;&gt;"",H90&gt;0,I90&lt;&gt;"",J90&lt;&gt;0,K90&lt;&gt;0),COUNT($B$11:B89)+1,"")</f>
        <v>79</v>
      </c>
      <c r="C90" s="72">
        <v>79</v>
      </c>
      <c r="D90" s="141"/>
      <c r="E90" s="180"/>
      <c r="F90" s="107"/>
      <c r="G90" s="66" t="s">
        <v>4049</v>
      </c>
      <c r="H90" s="174">
        <v>10</v>
      </c>
      <c r="I90" s="166" t="s">
        <v>3702</v>
      </c>
      <c r="J90" s="174">
        <v>36.47</v>
      </c>
      <c r="K90" s="156">
        <f t="shared" si="1"/>
        <v>364.7</v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>
        <f>IF(AND(G91&lt;&gt;"",H91&gt;0,I91&lt;&gt;"",J91&lt;&gt;0,K91&lt;&gt;0),COUNT($B$11:B90)+1,"")</f>
        <v>80</v>
      </c>
      <c r="C91" s="72">
        <v>80</v>
      </c>
      <c r="D91" s="141"/>
      <c r="E91" s="180"/>
      <c r="F91" s="107"/>
      <c r="G91" s="66" t="s">
        <v>4050</v>
      </c>
      <c r="H91" s="174">
        <v>14</v>
      </c>
      <c r="I91" s="166" t="s">
        <v>3702</v>
      </c>
      <c r="J91" s="174">
        <v>29.96</v>
      </c>
      <c r="K91" s="156">
        <f t="shared" si="1"/>
        <v>419.44</v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>
        <f>IF(AND(G92&lt;&gt;"",H92&gt;0,I92&lt;&gt;"",J92&lt;&gt;0,K92&lt;&gt;0),COUNT($B$11:B91)+1,"")</f>
        <v>81</v>
      </c>
      <c r="C92" s="72">
        <v>81</v>
      </c>
      <c r="D92" s="141"/>
      <c r="E92" s="180"/>
      <c r="F92" s="107"/>
      <c r="G92" s="66" t="s">
        <v>4051</v>
      </c>
      <c r="H92" s="174">
        <v>5</v>
      </c>
      <c r="I92" s="166" t="s">
        <v>3702</v>
      </c>
      <c r="J92" s="174">
        <v>70.69</v>
      </c>
      <c r="K92" s="156">
        <f t="shared" si="1"/>
        <v>353.45</v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>
        <f>IF(AND(G93&lt;&gt;"",H93&gt;0,I93&lt;&gt;"",J93&lt;&gt;0,K93&lt;&gt;0),COUNT($B$11:B92)+1,"")</f>
        <v>82</v>
      </c>
      <c r="C93" s="72">
        <v>82</v>
      </c>
      <c r="D93" s="141"/>
      <c r="E93" s="180"/>
      <c r="F93" s="107"/>
      <c r="G93" s="66" t="s">
        <v>4052</v>
      </c>
      <c r="H93" s="174">
        <v>13</v>
      </c>
      <c r="I93" s="166" t="s">
        <v>3702</v>
      </c>
      <c r="J93" s="174">
        <v>55.2</v>
      </c>
      <c r="K93" s="156">
        <f t="shared" si="1"/>
        <v>717.6</v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>
        <f>IF(AND(G94&lt;&gt;"",H94&gt;0,I94&lt;&gt;"",J94&lt;&gt;0,K94&lt;&gt;0),COUNT($B$11:B93)+1,"")</f>
        <v>83</v>
      </c>
      <c r="C94" s="72">
        <v>83</v>
      </c>
      <c r="D94" s="141"/>
      <c r="E94" s="180"/>
      <c r="F94" s="107"/>
      <c r="G94" s="66" t="s">
        <v>4053</v>
      </c>
      <c r="H94" s="174">
        <v>10</v>
      </c>
      <c r="I94" s="166" t="s">
        <v>3702</v>
      </c>
      <c r="J94" s="174">
        <v>8.41</v>
      </c>
      <c r="K94" s="156">
        <f t="shared" si="1"/>
        <v>84.1</v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>
        <f>IF(AND(G95&lt;&gt;"",H95&gt;0,I95&lt;&gt;"",J95&lt;&gt;0,K95&lt;&gt;0),COUNT($B$11:B94)+1,"")</f>
        <v>84</v>
      </c>
      <c r="C95" s="72">
        <v>84</v>
      </c>
      <c r="D95" s="141"/>
      <c r="E95" s="180"/>
      <c r="F95" s="107"/>
      <c r="G95" s="66" t="s">
        <v>4054</v>
      </c>
      <c r="H95" s="174">
        <v>2</v>
      </c>
      <c r="I95" s="166" t="s">
        <v>3702</v>
      </c>
      <c r="J95" s="174">
        <v>7.76</v>
      </c>
      <c r="K95" s="156">
        <f t="shared" si="1"/>
        <v>15.52</v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>
        <f>IF(AND(G96&lt;&gt;"",H96&gt;0,I96&lt;&gt;"",J96&lt;&gt;0,K96&lt;&gt;0),COUNT($B$11:B95)+1,"")</f>
        <v>85</v>
      </c>
      <c r="C96" s="72">
        <v>85</v>
      </c>
      <c r="D96" s="141"/>
      <c r="E96" s="180"/>
      <c r="F96" s="107"/>
      <c r="G96" s="66" t="s">
        <v>4055</v>
      </c>
      <c r="H96" s="174">
        <v>30</v>
      </c>
      <c r="I96" s="166" t="s">
        <v>3702</v>
      </c>
      <c r="J96" s="174">
        <v>50.59</v>
      </c>
      <c r="K96" s="156">
        <f t="shared" si="1"/>
        <v>1517.7</v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>
        <f>IF(AND(G97&lt;&gt;"",H97&gt;0,I97&lt;&gt;"",J97&lt;&gt;0,K97&lt;&gt;0),COUNT($B$11:B96)+1,"")</f>
        <v>86</v>
      </c>
      <c r="C97" s="72">
        <v>86</v>
      </c>
      <c r="D97" s="141"/>
      <c r="E97" s="180"/>
      <c r="F97" s="107"/>
      <c r="G97" s="66" t="s">
        <v>4056</v>
      </c>
      <c r="H97" s="174">
        <v>105</v>
      </c>
      <c r="I97" s="166" t="s">
        <v>3702</v>
      </c>
      <c r="J97" s="174">
        <v>9.4499999999999993</v>
      </c>
      <c r="K97" s="156">
        <f t="shared" si="1"/>
        <v>992.25</v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>
        <f>IF(AND(G98&lt;&gt;"",H98&gt;0,I98&lt;&gt;"",J98&lt;&gt;0,K98&lt;&gt;0),COUNT($B$11:B97)+1,"")</f>
        <v>87</v>
      </c>
      <c r="C98" s="72">
        <v>87</v>
      </c>
      <c r="D98" s="141"/>
      <c r="E98" s="180"/>
      <c r="F98" s="107"/>
      <c r="G98" s="66" t="s">
        <v>4057</v>
      </c>
      <c r="H98" s="174">
        <v>15</v>
      </c>
      <c r="I98" s="166" t="s">
        <v>3702</v>
      </c>
      <c r="J98" s="174">
        <v>40.74</v>
      </c>
      <c r="K98" s="156">
        <f t="shared" si="1"/>
        <v>611.1</v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>
        <f>IF(AND(G99&lt;&gt;"",H99&gt;0,I99&lt;&gt;"",J99&lt;&gt;0,K99&lt;&gt;0),COUNT($B$11:B98)+1,"")</f>
        <v>88</v>
      </c>
      <c r="C99" s="72">
        <v>88</v>
      </c>
      <c r="D99" s="141"/>
      <c r="E99" s="180"/>
      <c r="F99" s="107"/>
      <c r="G99" s="66" t="s">
        <v>4058</v>
      </c>
      <c r="H99" s="174">
        <v>25</v>
      </c>
      <c r="I99" s="166" t="s">
        <v>3702</v>
      </c>
      <c r="J99" s="174">
        <v>3.86</v>
      </c>
      <c r="K99" s="156">
        <f t="shared" si="1"/>
        <v>96.5</v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>
        <f>IF(AND(G100&lt;&gt;"",H100&gt;0,I100&lt;&gt;"",J100&lt;&gt;0,K100&lt;&gt;0),COUNT($B$11:B99)+1,"")</f>
        <v>89</v>
      </c>
      <c r="C100" s="72">
        <v>89</v>
      </c>
      <c r="D100" s="141"/>
      <c r="E100" s="180"/>
      <c r="F100" s="107"/>
      <c r="G100" s="66" t="s">
        <v>4059</v>
      </c>
      <c r="H100" s="174">
        <v>40</v>
      </c>
      <c r="I100" s="166" t="s">
        <v>3702</v>
      </c>
      <c r="J100" s="174">
        <v>68.3</v>
      </c>
      <c r="K100" s="156">
        <f t="shared" si="1"/>
        <v>2732</v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>
        <f>IF(AND(G101&lt;&gt;"",H101&gt;0,I101&lt;&gt;"",J101&lt;&gt;0,K101&lt;&gt;0),COUNT($B$11:B100)+1,"")</f>
        <v>90</v>
      </c>
      <c r="C101" s="72">
        <v>90</v>
      </c>
      <c r="D101" s="141"/>
      <c r="E101" s="180"/>
      <c r="F101" s="107"/>
      <c r="G101" s="66" t="s">
        <v>4060</v>
      </c>
      <c r="H101" s="174">
        <v>30</v>
      </c>
      <c r="I101" s="166" t="s">
        <v>3702</v>
      </c>
      <c r="J101" s="174">
        <v>42.13</v>
      </c>
      <c r="K101" s="156">
        <f t="shared" si="1"/>
        <v>1263.9000000000001</v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>
        <f>IF(AND(G102&lt;&gt;"",H102&gt;0,I102&lt;&gt;"",J102&lt;&gt;0,K102&lt;&gt;0),COUNT($B$11:B101)+1,"")</f>
        <v>91</v>
      </c>
      <c r="C102" s="72">
        <v>91</v>
      </c>
      <c r="D102" s="141"/>
      <c r="E102" s="180"/>
      <c r="F102" s="107"/>
      <c r="G102" s="66" t="s">
        <v>4061</v>
      </c>
      <c r="H102" s="174">
        <v>20</v>
      </c>
      <c r="I102" s="166" t="s">
        <v>3702</v>
      </c>
      <c r="J102" s="174">
        <v>45.23</v>
      </c>
      <c r="K102" s="156">
        <f t="shared" si="1"/>
        <v>904.6</v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>
        <f>IF(AND(G103&lt;&gt;"",H103&gt;0,I103&lt;&gt;"",J103&lt;&gt;0,K103&lt;&gt;0),COUNT($B$11:B102)+1,"")</f>
        <v>92</v>
      </c>
      <c r="C103" s="72">
        <v>92</v>
      </c>
      <c r="D103" s="141"/>
      <c r="E103" s="180"/>
      <c r="F103" s="107"/>
      <c r="G103" s="66" t="s">
        <v>4070</v>
      </c>
      <c r="H103" s="174">
        <v>710</v>
      </c>
      <c r="I103" s="166" t="s">
        <v>3702</v>
      </c>
      <c r="J103" s="174">
        <v>5.53</v>
      </c>
      <c r="K103" s="156">
        <f t="shared" si="1"/>
        <v>3926.3</v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>
        <f>IF(AND(G104&lt;&gt;"",H104&gt;0,I104&lt;&gt;"",J104&lt;&gt;0,K104&lt;&gt;0),COUNT($B$11:B103)+1,"")</f>
        <v>93</v>
      </c>
      <c r="C104" s="72">
        <v>93</v>
      </c>
      <c r="D104" s="141"/>
      <c r="E104" s="180"/>
      <c r="F104" s="107"/>
      <c r="G104" s="66" t="s">
        <v>4071</v>
      </c>
      <c r="H104" s="174">
        <v>1235</v>
      </c>
      <c r="I104" s="166" t="s">
        <v>3702</v>
      </c>
      <c r="J104" s="174">
        <v>4.5</v>
      </c>
      <c r="K104" s="156">
        <f t="shared" si="1"/>
        <v>5557.5</v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>
        <f>IF(AND(G105&lt;&gt;"",H105&gt;0,I105&lt;&gt;"",J105&lt;&gt;0,K105&lt;&gt;0),COUNT($B$11:B104)+1,"")</f>
        <v>94</v>
      </c>
      <c r="C105" s="72">
        <v>94</v>
      </c>
      <c r="D105" s="141"/>
      <c r="E105" s="180"/>
      <c r="F105" s="107"/>
      <c r="G105" s="66" t="s">
        <v>4062</v>
      </c>
      <c r="H105" s="174">
        <v>780</v>
      </c>
      <c r="I105" s="166" t="s">
        <v>3702</v>
      </c>
      <c r="J105" s="174">
        <v>5.97</v>
      </c>
      <c r="K105" s="156">
        <f t="shared" si="1"/>
        <v>4656.6000000000004</v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>
        <f>IF(AND(G106&lt;&gt;"",H106&gt;0,I106&lt;&gt;"",J106&lt;&gt;0,K106&lt;&gt;0),COUNT($B$11:B105)+1,"")</f>
        <v>95</v>
      </c>
      <c r="C106" s="72">
        <v>95</v>
      </c>
      <c r="D106" s="141"/>
      <c r="E106" s="180"/>
      <c r="F106" s="107"/>
      <c r="G106" s="66" t="s">
        <v>4072</v>
      </c>
      <c r="H106" s="174">
        <v>725</v>
      </c>
      <c r="I106" s="166" t="s">
        <v>3702</v>
      </c>
      <c r="J106" s="174">
        <v>7.37</v>
      </c>
      <c r="K106" s="156">
        <f t="shared" si="1"/>
        <v>5343.25</v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ht="30" x14ac:dyDescent="0.25">
      <c r="A107" s="166"/>
      <c r="B107" s="178">
        <f>IF(AND(G107&lt;&gt;"",H107&gt;0,I107&lt;&gt;"",J107&lt;&gt;0,K107&lt;&gt;0),COUNT($B$11:B106)+1,"")</f>
        <v>96</v>
      </c>
      <c r="C107" s="72">
        <v>96</v>
      </c>
      <c r="D107" s="141"/>
      <c r="E107" s="180"/>
      <c r="F107" s="107"/>
      <c r="G107" s="66" t="s">
        <v>4064</v>
      </c>
      <c r="H107" s="174">
        <v>50</v>
      </c>
      <c r="I107" s="166" t="s">
        <v>3702</v>
      </c>
      <c r="J107" s="174">
        <v>58.74</v>
      </c>
      <c r="K107" s="156">
        <f t="shared" si="1"/>
        <v>2937</v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>
        <f>IF(AND(G108&lt;&gt;"",H108&gt;0,I108&lt;&gt;"",J108&lt;&gt;0,K108&lt;&gt;0),COUNT($B$11:B107)+1,"")</f>
        <v>97</v>
      </c>
      <c r="C108" s="72">
        <v>97</v>
      </c>
      <c r="D108" s="141"/>
      <c r="E108" s="180"/>
      <c r="F108" s="107"/>
      <c r="G108" s="66" t="s">
        <v>4063</v>
      </c>
      <c r="H108" s="174">
        <v>5</v>
      </c>
      <c r="I108" s="166" t="s">
        <v>3702</v>
      </c>
      <c r="J108" s="174">
        <v>7.47</v>
      </c>
      <c r="K108" s="156">
        <f t="shared" si="1"/>
        <v>37.35</v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ht="30" x14ac:dyDescent="0.25">
      <c r="A109" s="166"/>
      <c r="B109" s="178">
        <f>IF(AND(G109&lt;&gt;"",H109&gt;0,I109&lt;&gt;"",J109&lt;&gt;0,K109&lt;&gt;0),COUNT($B$11:B108)+1,"")</f>
        <v>98</v>
      </c>
      <c r="C109" s="72">
        <v>98</v>
      </c>
      <c r="D109" s="141"/>
      <c r="E109" s="180"/>
      <c r="F109" s="107"/>
      <c r="G109" s="66" t="s">
        <v>4065</v>
      </c>
      <c r="H109" s="174">
        <v>70</v>
      </c>
      <c r="I109" s="166" t="s">
        <v>3702</v>
      </c>
      <c r="J109" s="174">
        <v>65.8</v>
      </c>
      <c r="K109" s="156">
        <f t="shared" si="1"/>
        <v>4606</v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>
        <f>IF(AND(G110&lt;&gt;"",H110&gt;0,I110&lt;&gt;"",J110&lt;&gt;0,K110&lt;&gt;0),COUNT($B$11:B109)+1,"")</f>
        <v>99</v>
      </c>
      <c r="C110" s="72">
        <v>99</v>
      </c>
      <c r="D110" s="141"/>
      <c r="E110" s="180"/>
      <c r="F110" s="107"/>
      <c r="G110" s="66" t="s">
        <v>4066</v>
      </c>
      <c r="H110" s="174">
        <v>246</v>
      </c>
      <c r="I110" s="166" t="s">
        <v>3702</v>
      </c>
      <c r="J110" s="174">
        <v>6.37</v>
      </c>
      <c r="K110" s="156">
        <f t="shared" si="1"/>
        <v>1567.02</v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>
        <f>IF(AND(G111&lt;&gt;"",H111&gt;0,I111&lt;&gt;"",J111&lt;&gt;0,K111&lt;&gt;0),COUNT($B$11:B110)+1,"")</f>
        <v>100</v>
      </c>
      <c r="C111" s="72">
        <v>100</v>
      </c>
      <c r="D111" s="141"/>
      <c r="E111" s="180"/>
      <c r="F111" s="107"/>
      <c r="G111" s="66" t="s">
        <v>4067</v>
      </c>
      <c r="H111" s="174">
        <v>22</v>
      </c>
      <c r="I111" s="166" t="s">
        <v>3702</v>
      </c>
      <c r="J111" s="174">
        <v>3.19</v>
      </c>
      <c r="K111" s="156">
        <f t="shared" si="1"/>
        <v>70.180000000000007</v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>
        <f>IF(AND(G112&lt;&gt;"",H112&gt;0,I112&lt;&gt;"",J112&lt;&gt;0,K112&lt;&gt;0),COUNT($B$11:B111)+1,"")</f>
        <v>101</v>
      </c>
      <c r="C112" s="72">
        <v>101</v>
      </c>
      <c r="D112" s="141"/>
      <c r="E112" s="180"/>
      <c r="F112" s="107"/>
      <c r="G112" s="66" t="s">
        <v>4068</v>
      </c>
      <c r="H112" s="174">
        <v>17</v>
      </c>
      <c r="I112" s="166" t="s">
        <v>3702</v>
      </c>
      <c r="J112" s="174">
        <v>45.62</v>
      </c>
      <c r="K112" s="156">
        <f t="shared" si="1"/>
        <v>775.54</v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ht="30" x14ac:dyDescent="0.25">
      <c r="A113" s="166"/>
      <c r="B113" s="178">
        <f>IF(AND(G113&lt;&gt;"",H113&gt;0,I113&lt;&gt;"",J113&lt;&gt;0,K113&lt;&gt;0),COUNT($B$11:B112)+1,"")</f>
        <v>102</v>
      </c>
      <c r="C113" s="72">
        <v>102</v>
      </c>
      <c r="D113" s="141"/>
      <c r="E113" s="180"/>
      <c r="F113" s="107"/>
      <c r="G113" s="66" t="s">
        <v>4069</v>
      </c>
      <c r="H113" s="174">
        <v>25</v>
      </c>
      <c r="I113" s="166" t="s">
        <v>3702</v>
      </c>
      <c r="J113" s="174">
        <v>48.3</v>
      </c>
      <c r="K113" s="156">
        <f t="shared" ref="K113:K121" si="2">IFERROR(IF(H113*J113&lt;&gt;0,ROUND(ROUND(H113,4)*ROUND(J113,4),2),""),"")</f>
        <v>1207.5</v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8">
        <f>IF(AND(G114&lt;&gt;"",H114&gt;0,I114&lt;&gt;"",J114&lt;&gt;0,K114&lt;&gt;0),COUNT($B$11:B113)+1,"")</f>
        <v>103</v>
      </c>
      <c r="C114" s="252">
        <v>103</v>
      </c>
      <c r="D114" s="183"/>
      <c r="E114" s="184"/>
      <c r="F114" s="185"/>
      <c r="G114" s="191" t="s">
        <v>4073</v>
      </c>
      <c r="H114" s="186">
        <v>10</v>
      </c>
      <c r="I114" s="166" t="s">
        <v>3702</v>
      </c>
      <c r="J114" s="258">
        <v>43.86</v>
      </c>
      <c r="K114" s="191">
        <f t="shared" si="2"/>
        <v>438.6</v>
      </c>
    </row>
    <row r="115" spans="1:18" x14ac:dyDescent="0.25">
      <c r="A115" s="187"/>
      <c r="B115" s="178">
        <f>IF(AND(G115&lt;&gt;"",H115&gt;0,I115&lt;&gt;"",J115&lt;&gt;0,K115&lt;&gt;0),COUNT($B$11:B114)+1,"")</f>
        <v>104</v>
      </c>
      <c r="C115" s="253">
        <v>104</v>
      </c>
      <c r="D115" s="188"/>
      <c r="E115" s="189"/>
      <c r="F115" s="190"/>
      <c r="G115" s="192" t="s">
        <v>4074</v>
      </c>
      <c r="H115" s="255">
        <v>10</v>
      </c>
      <c r="I115" s="166" t="s">
        <v>3702</v>
      </c>
      <c r="J115" s="259">
        <v>133.07</v>
      </c>
      <c r="K115" s="192">
        <f t="shared" si="2"/>
        <v>1330.7</v>
      </c>
    </row>
    <row r="116" spans="1:18" ht="30" x14ac:dyDescent="0.25">
      <c r="A116" s="187"/>
      <c r="B116" s="178">
        <f>IF(AND(G116&lt;&gt;"",H116&gt;0,I116&lt;&gt;"",J116&lt;&gt;0,K116&lt;&gt;0),COUNT($B$11:B115)+1,"")</f>
        <v>105</v>
      </c>
      <c r="C116" s="253">
        <v>105</v>
      </c>
      <c r="D116" s="188"/>
      <c r="E116" s="189"/>
      <c r="F116" s="190"/>
      <c r="G116" s="192" t="s">
        <v>4075</v>
      </c>
      <c r="H116" s="255">
        <v>56</v>
      </c>
      <c r="I116" s="166" t="s">
        <v>3702</v>
      </c>
      <c r="J116" s="259">
        <v>53.5</v>
      </c>
      <c r="K116" s="192">
        <f t="shared" si="2"/>
        <v>2996</v>
      </c>
    </row>
    <row r="117" spans="1:18" x14ac:dyDescent="0.25">
      <c r="A117" s="187"/>
      <c r="B117" s="178">
        <f>IF(AND(G117&lt;&gt;"",H117&gt;0,I117&lt;&gt;"",J117&lt;&gt;0,K117&lt;&gt;0),COUNT($B$11:B116)+1,"")</f>
        <v>106</v>
      </c>
      <c r="C117" s="253">
        <v>106</v>
      </c>
      <c r="D117" s="188"/>
      <c r="E117" s="189"/>
      <c r="F117" s="190"/>
      <c r="G117" s="192" t="s">
        <v>4076</v>
      </c>
      <c r="H117" s="255">
        <v>3</v>
      </c>
      <c r="I117" s="166" t="s">
        <v>3702</v>
      </c>
      <c r="J117" s="259">
        <v>108.28</v>
      </c>
      <c r="K117" s="192">
        <f t="shared" si="2"/>
        <v>324.83999999999997</v>
      </c>
    </row>
    <row r="118" spans="1:18" x14ac:dyDescent="0.25">
      <c r="A118" s="187"/>
      <c r="B118" s="178">
        <f>IF(AND(G118&lt;&gt;"",H118&gt;0,I118&lt;&gt;"",J118&lt;&gt;0,K118&lt;&gt;0),COUNT($B$11:B117)+1,"")</f>
        <v>107</v>
      </c>
      <c r="C118" s="253">
        <v>107</v>
      </c>
      <c r="D118" s="188"/>
      <c r="E118" s="189"/>
      <c r="F118" s="190"/>
      <c r="G118" s="192" t="s">
        <v>4077</v>
      </c>
      <c r="H118" s="255">
        <v>64</v>
      </c>
      <c r="I118" s="166" t="s">
        <v>3702</v>
      </c>
      <c r="J118" s="259">
        <v>28.27</v>
      </c>
      <c r="K118" s="192">
        <f t="shared" si="2"/>
        <v>1809.28</v>
      </c>
    </row>
    <row r="119" spans="1:18" x14ac:dyDescent="0.25">
      <c r="A119" s="187"/>
      <c r="B119" s="178">
        <f>IF(AND(G119&lt;&gt;"",H119&gt;0,I119&lt;&gt;"",J119&lt;&gt;0,K119&lt;&gt;0),COUNT($B$11:B118)+1,"")</f>
        <v>108</v>
      </c>
      <c r="C119" s="253">
        <v>108</v>
      </c>
      <c r="D119" s="188"/>
      <c r="E119" s="189"/>
      <c r="F119" s="190"/>
      <c r="G119" s="192" t="s">
        <v>4078</v>
      </c>
      <c r="H119" s="255">
        <v>5</v>
      </c>
      <c r="I119" s="166" t="s">
        <v>3702</v>
      </c>
      <c r="J119" s="259">
        <v>18.41</v>
      </c>
      <c r="K119" s="192">
        <f t="shared" si="2"/>
        <v>92.05</v>
      </c>
    </row>
    <row r="120" spans="1:18" x14ac:dyDescent="0.25">
      <c r="A120" s="187"/>
      <c r="B120" s="178">
        <f>IF(AND(G120&lt;&gt;"",H120&gt;0,I120&lt;&gt;"",J120&lt;&gt;0,K120&lt;&gt;0),COUNT($B$11:B119)+1,"")</f>
        <v>109</v>
      </c>
      <c r="C120" s="253">
        <v>109</v>
      </c>
      <c r="D120" s="188"/>
      <c r="E120" s="189"/>
      <c r="F120" s="190"/>
      <c r="G120" s="192" t="s">
        <v>4079</v>
      </c>
      <c r="H120" s="255">
        <v>2</v>
      </c>
      <c r="I120" s="166" t="s">
        <v>3702</v>
      </c>
      <c r="J120" s="259">
        <v>45.63</v>
      </c>
      <c r="K120" s="192">
        <f t="shared" si="2"/>
        <v>91.26</v>
      </c>
    </row>
    <row r="121" spans="1:18" x14ac:dyDescent="0.25">
      <c r="A121" s="187"/>
      <c r="B121" s="178">
        <f>IF(AND(G121&lt;&gt;"",H121&gt;0,I121&lt;&gt;"",J121&lt;&gt;0,K121&lt;&gt;0),COUNT($B$11:B120)+1,"")</f>
        <v>110</v>
      </c>
      <c r="C121" s="254">
        <v>110</v>
      </c>
      <c r="D121" s="188"/>
      <c r="E121" s="189"/>
      <c r="F121" s="190"/>
      <c r="G121" s="257" t="s">
        <v>4080</v>
      </c>
      <c r="H121" s="256">
        <v>54</v>
      </c>
      <c r="I121" s="166" t="s">
        <v>3702</v>
      </c>
      <c r="J121" s="260">
        <v>12.17</v>
      </c>
      <c r="K121" s="257">
        <f t="shared" si="2"/>
        <v>657.18</v>
      </c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0" t="s">
        <v>3679</v>
      </c>
      <c r="B1" s="241"/>
      <c r="C1" s="241"/>
      <c r="D1" s="241"/>
      <c r="E1" s="241"/>
      <c r="F1" s="241"/>
      <c r="G1" s="241"/>
      <c r="H1" s="24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9" t="str">
        <f>IF(Identificação!B2=0,"",Identificação!B2)</f>
        <v>Pregão Presencial</v>
      </c>
      <c r="D2" s="249"/>
      <c r="E2" s="30" t="s">
        <v>151</v>
      </c>
      <c r="F2" s="31">
        <f>IF(Identificação!E2=0,"",Identificação!E2)</f>
        <v>34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47" t="s">
        <v>153</v>
      </c>
      <c r="B3" s="248"/>
      <c r="C3" s="245" t="str">
        <f>IF(Identificação!B3=0,"",Identificação!B3)</f>
        <v>REGISTRO DE PREÇOS DE MATERIAIS DE HIGIENE E LIMPEZA</v>
      </c>
      <c r="D3" s="245"/>
      <c r="E3" s="245"/>
      <c r="F3" s="245"/>
      <c r="G3" s="245"/>
      <c r="H3" s="246"/>
      <c r="I3" s="153"/>
      <c r="J3" s="153"/>
    </row>
    <row r="4" spans="1:12" s="29" customFormat="1" ht="15.75" thickBot="1" x14ac:dyDescent="0.3">
      <c r="A4" s="19" t="s">
        <v>3793</v>
      </c>
      <c r="B4" s="27"/>
      <c r="C4" s="202"/>
      <c r="D4" s="202"/>
      <c r="E4" s="202"/>
      <c r="F4" s="202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50" t="str">
        <f>IF(Identificação!B5=0,"",Identificação!B5)</f>
        <v>Compras</v>
      </c>
      <c r="D5" s="25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43">
        <f>SUMIFS(H12:H39953,B12:B39953,"&gt;0",H12:H39953,"&lt;&gt;0")</f>
        <v>0</v>
      </c>
      <c r="D6" s="244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4" t="s">
        <v>3755</v>
      </c>
      <c r="B10" s="234" t="s">
        <v>3756</v>
      </c>
      <c r="C10" s="234" t="s">
        <v>3677</v>
      </c>
      <c r="D10" s="236" t="s">
        <v>3757</v>
      </c>
      <c r="E10" s="238" t="s">
        <v>171</v>
      </c>
      <c r="F10" s="239"/>
      <c r="G10" s="239"/>
      <c r="H10" s="239"/>
      <c r="I10" s="239"/>
      <c r="J10" s="239"/>
      <c r="K10" s="239"/>
    </row>
    <row r="11" spans="1:12" s="28" customFormat="1" ht="45" x14ac:dyDescent="0.25">
      <c r="A11" s="235"/>
      <c r="B11" s="235"/>
      <c r="C11" s="235"/>
      <c r="D11" s="237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 xml:space="preserve">ÁGUA SANITÁRIA, 05 LITROS </v>
      </c>
      <c r="E12" s="176">
        <f>IF('Orçamento-base'!H12&gt;0,'Orçamento-base'!H12,"")</f>
        <v>155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ÁGUA SANITÁRIA, 02 LITROS</v>
      </c>
      <c r="E13" s="176">
        <f>IF('Orçamento-base'!H13&gt;0,'Orçamento-base'!H13,"")</f>
        <v>300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2021-12-22T16:39:00Z</dcterms:modified>
</cp:coreProperties>
</file>