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CHAMADA PÚBLICA 2021\TCE\"/>
    </mc:Choice>
  </mc:AlternateContent>
  <xr:revisionPtr revIDLastSave="0" documentId="13_ncr:1_{B5228927-0113-40D6-A621-B757AC1067AE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1">'Orçamento-base'!$A$1:$M$41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3" l="1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B25" i="3"/>
  <c r="H21" i="6"/>
  <c r="H34" i="6"/>
  <c r="H36" i="6"/>
  <c r="H40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E14" i="6"/>
  <c r="H14" i="6" s="1"/>
  <c r="E15" i="6"/>
  <c r="H15" i="6" s="1"/>
  <c r="E16" i="6"/>
  <c r="H16" i="6" s="1"/>
  <c r="E17" i="6"/>
  <c r="H17" i="6" s="1"/>
  <c r="E18" i="6"/>
  <c r="H18" i="6" s="1"/>
  <c r="E19" i="6"/>
  <c r="H19" i="6" s="1"/>
  <c r="E20" i="6"/>
  <c r="H20" i="6" s="1"/>
  <c r="E22" i="6"/>
  <c r="H22" i="6" s="1"/>
  <c r="E23" i="6"/>
  <c r="H23" i="6" s="1"/>
  <c r="E24" i="6"/>
  <c r="H24" i="6" s="1"/>
  <c r="E25" i="6"/>
  <c r="H25" i="6" s="1"/>
  <c r="E26" i="6"/>
  <c r="H26" i="6" s="1"/>
  <c r="E27" i="6"/>
  <c r="H27" i="6" s="1"/>
  <c r="E28" i="6"/>
  <c r="H28" i="6" s="1"/>
  <c r="E29" i="6"/>
  <c r="H29" i="6" s="1"/>
  <c r="E30" i="6"/>
  <c r="H30" i="6" s="1"/>
  <c r="E31" i="6"/>
  <c r="H31" i="6" s="1"/>
  <c r="E32" i="6"/>
  <c r="H32" i="6" s="1"/>
  <c r="E33" i="6"/>
  <c r="H33" i="6" s="1"/>
  <c r="E35" i="6"/>
  <c r="H35" i="6" s="1"/>
  <c r="E37" i="6"/>
  <c r="H37" i="6" s="1"/>
  <c r="E38" i="6"/>
  <c r="H38" i="6" s="1"/>
  <c r="E39" i="6"/>
  <c r="H39" i="6" s="1"/>
  <c r="E41" i="6"/>
  <c r="H41" i="6" s="1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5" i="3" l="1"/>
  <c r="B15" i="6" s="1"/>
  <c r="B14" i="6"/>
  <c r="E12" i="6"/>
  <c r="H12" i="6" s="1"/>
  <c r="B16" i="3" l="1"/>
  <c r="B16" i="6" s="1"/>
  <c r="B17" i="3"/>
  <c r="C5" i="6"/>
  <c r="C3" i="6"/>
  <c r="H2" i="6"/>
  <c r="F2" i="6"/>
  <c r="C2" i="6"/>
  <c r="K4" i="3"/>
  <c r="K2" i="3"/>
  <c r="C3" i="3"/>
  <c r="C4" i="3"/>
  <c r="C5" i="3"/>
  <c r="I2" i="3"/>
  <c r="C2" i="3"/>
  <c r="B18" i="3" l="1"/>
  <c r="B18" i="6" s="1"/>
  <c r="B17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9" i="3" l="1"/>
  <c r="B19" i="6" s="1"/>
  <c r="E13" i="6"/>
  <c r="H13" i="6" s="1"/>
  <c r="O13" i="3"/>
  <c r="B20" i="3" l="1"/>
  <c r="B20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2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1" i="6" l="1"/>
  <c r="B23" i="3"/>
  <c r="B23" i="6" s="1"/>
  <c r="B22" i="6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4" i="3" l="1"/>
  <c r="B13" i="6"/>
  <c r="B24" i="6" l="1"/>
  <c r="B26" i="3" l="1"/>
  <c r="B25" i="6"/>
  <c r="B27" i="3" l="1"/>
  <c r="B26" i="6"/>
  <c r="B28" i="3" l="1"/>
  <c r="B27" i="6"/>
  <c r="B29" i="3" l="1"/>
  <c r="B28" i="6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6" i="3" l="1"/>
  <c r="B35" i="6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3" i="3" s="1"/>
  <c r="B44" i="3" s="1"/>
  <c r="B45" i="3" s="1"/>
  <c r="B46" i="3" s="1"/>
  <c r="B41" i="6"/>
  <c r="C6" i="6" s="1"/>
  <c r="B7" i="2" s="1"/>
  <c r="C6" i="3" l="1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<sst xmlns="http://schemas.openxmlformats.org/spreadsheetml/2006/main" count="15162" uniqueCount="4016">
  <si>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</si>
  <si>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</si>
  <si>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</si>
  <si>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</si>
  <si>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</si>
  <si>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</si>
  <si>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</si>
  <si>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</si>
  <si>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</si>
  <si>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</si>
  <si>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</si>
  <si>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</si>
  <si>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</si>
  <si>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</si>
  <si>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</si>
  <si>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</si>
  <si>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</si>
  <si>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</si>
  <si>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</si>
  <si>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</si>
  <si>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</si>
  <si>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</si>
  <si>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</si>
  <si>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</si>
  <si>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</si>
  <si>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</si>
  <si>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</si>
  <si>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</si>
  <si>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</si>
  <si>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</si>
  <si>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</si>
  <si>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</si>
  <si>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</si>
  <si>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</si>
  <si>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</si>
  <si>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</si>
  <si>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</si>
  <si>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</si>
  <si>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</si>
  <si>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</si>
  <si>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</si>
  <si>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</si>
  <si>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</si>
  <si>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</si>
  <si>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</si>
  <si>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</si>
  <si>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</si>
  <si>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</si>
  <si>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</si>
  <si>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</si>
  <si>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</si>
  <si>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</si>
  <si>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</si>
  <si>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</si>
  <si>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</si>
  <si>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</si>
  <si>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</si>
  <si>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</si>
  <si>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</si>
  <si>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</si>
  <si>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</si>
  <si>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</si>
  <si>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</si>
  <si>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</si>
  <si>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</si>
  <si>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</si>
  <si>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</si>
  <si>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</si>
  <si>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</si>
  <si>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</si>
  <si>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</si>
  <si>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</si>
  <si>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</si>
  <si>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</si>
  <si>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</si>
  <si>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</si>
  <si>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</si>
  <si>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</si>
  <si>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</si>
  <si>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</si>
  <si>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</si>
  <si>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</si>
  <si>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</si>
  <si>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</si>
  <si>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</si>
  <si>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</si>
  <si>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</si>
  <si>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</si>
  <si>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</si>
  <si>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</si>
  <si>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</si>
  <si>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</si>
  <si>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</si>
  <si>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</si>
  <si>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</si>
  <si>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</si>
  <si>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</si>
  <si>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</si>
  <si>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</si>
  <si>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</si>
  <si>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</si>
  <si>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</si>
  <si>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</si>
  <si>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</si>
  <si>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</si>
  <si>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</si>
  <si>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</si>
  <si>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</si>
  <si>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</si>
  <si>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</si>
  <si>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</si>
  <si>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</si>
  <si>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</si>
  <si>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</si>
  <si>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</si>
  <si>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</si>
  <si>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</si>
  <si>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</si>
  <si>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</si>
  <si>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</si>
  <si>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</si>
  <si>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</si>
  <si>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</si>
  <si>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</si>
  <si>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</si>
  <si>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</si>
  <si>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</si>
  <si>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</si>
  <si>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</si>
  <si>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</si>
  <si>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</si>
  <si>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</si>
  <si>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</si>
  <si>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</si>
  <si>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</si>
  <si>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</si>
  <si>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</si>
  <si>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</si>
  <si>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</si>
  <si>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</si>
  <si>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</si>
  <si>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</si>
  <si>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</si>
  <si>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</si>
  <si>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</si>
  <si>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</si>
  <si>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</si>
  <si>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</si>
  <si>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</si>
  <si>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</si>
  <si>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</si>
  <si>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</si>
  <si>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</si>
  <si>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</si>
  <si>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</si>
  <si>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</si>
  <si>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</si>
  <si>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</si>
  <si>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</si>
  <si>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</si>
  <si>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</si>
  <si>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</si>
  <si>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</si>
  <si>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</si>
  <si>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</si>
  <si>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</si>
  <si>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</si>
  <si>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</si>
  <si>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</si>
  <si>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</si>
  <si>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</si>
  <si>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</si>
  <si>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</si>
  <si>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</si>
  <si>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</si>
  <si>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</si>
  <si>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</si>
  <si>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</si>
  <si>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</si>
  <si>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</si>
  <si>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</si>
  <si>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</si>
  <si>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</si>
  <si>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</si>
  <si>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</si>
  <si>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</si>
  <si>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</si>
  <si>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</si>
  <si>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</si>
  <si>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</si>
  <si>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</si>
  <si>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</si>
  <si>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</si>
  <si>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</si>
  <si>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</si>
  <si>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</si>
  <si>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</si>
  <si>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</si>
  <si>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</si>
  <si>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</si>
  <si>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</si>
  <si>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</si>
  <si>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</si>
  <si>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</si>
  <si>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</si>
  <si>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</si>
  <si>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</si>
  <si>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</si>
  <si>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</si>
  <si>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</si>
  <si>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</si>
  <si>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</si>
  <si>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</si>
  <si>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</si>
  <si>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</si>
  <si>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</si>
  <si>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</si>
  <si>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</si>
  <si>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</si>
  <si>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</si>
  <si>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</si>
  <si>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</si>
  <si>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</si>
  <si>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</si>
  <si>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</si>
  <si>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</si>
  <si>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</si>
  <si>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</si>
  <si>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</si>
  <si>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</si>
  <si>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</si>
  <si>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</si>
  <si>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</si>
  <si>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</si>
  <si>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</si>
  <si>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</si>
  <si>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</si>
  <si>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</si>
  <si>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</si>
  <si>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</si>
  <si>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</si>
  <si>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</si>
  <si>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</si>
  <si>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</si>
  <si>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</si>
  <si>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</si>
  <si>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</si>
  <si>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</si>
  <si>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</si>
  <si>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</si>
  <si>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</si>
  <si>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</si>
  <si>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</si>
  <si>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</si>
  <si>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</si>
  <si>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</si>
  <si>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</si>
  <si>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</si>
  <si>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</si>
  <si>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</si>
  <si>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</si>
  <si>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</si>
  <si>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</si>
  <si>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</si>
  <si>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</si>
  <si>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</si>
  <si>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</si>
  <si>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</si>
  <si>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</si>
  <si>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</si>
  <si>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</si>
  <si>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</si>
  <si>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</si>
  <si>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</si>
  <si>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</si>
  <si>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</si>
  <si>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</si>
  <si>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</si>
  <si>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</si>
  <si>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</si>
  <si>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</si>
  <si>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</si>
  <si>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</si>
  <si>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</si>
  <si>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</si>
  <si>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</si>
  <si>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</si>
  <si>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</si>
  <si>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</si>
  <si>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</si>
  <si>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</si>
  <si>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</si>
  <si>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</si>
  <si>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</si>
  <si>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</si>
  <si>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</si>
  <si>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</si>
  <si>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</si>
  <si>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</si>
  <si>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</si>
  <si>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</si>
  <si>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</si>
  <si>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</si>
  <si>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</si>
  <si>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</si>
  <si>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</si>
  <si>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</si>
  <si>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</si>
  <si>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</si>
  <si>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</si>
  <si>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</si>
  <si>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</si>
  <si>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</si>
  <si>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</si>
  <si>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</si>
  <si>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</si>
  <si>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</si>
  <si>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</si>
  <si>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</si>
  <si>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</si>
  <si>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</si>
  <si>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</si>
  <si>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</si>
  <si>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</si>
  <si>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</si>
  <si>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</si>
  <si>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</si>
  <si>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</si>
  <si>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</si>
  <si>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</si>
  <si>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</si>
  <si>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</si>
  <si>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</si>
  <si>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</si>
  <si>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</si>
  <si>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</si>
  <si>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</si>
  <si>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</si>
  <si>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</si>
  <si>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</si>
  <si>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</si>
  <si>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</si>
  <si>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</si>
  <si>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</si>
  <si>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</si>
  <si>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</si>
  <si>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</si>
  <si>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</si>
  <si>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</si>
  <si>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</si>
  <si>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</si>
  <si>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</si>
  <si>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</si>
  <si>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</si>
  <si>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</si>
  <si>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</si>
  <si>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</si>
  <si>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</si>
  <si>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</si>
  <si>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</si>
  <si>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</si>
  <si>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</si>
  <si>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</si>
  <si>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</si>
  <si>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</si>
  <si>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</si>
  <si>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</si>
  <si>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</si>
  <si>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</si>
  <si>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</si>
  <si>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</si>
  <si>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</si>
  <si>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</si>
  <si>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</si>
  <si>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</si>
  <si>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</si>
  <si>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</si>
  <si>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</si>
  <si>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</si>
  <si>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</si>
  <si>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</si>
  <si>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</si>
  <si>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</si>
  <si>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</si>
  <si>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</si>
  <si>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</si>
  <si>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</si>
  <si>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</si>
  <si>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</si>
  <si>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</si>
  <si>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</si>
  <si>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</si>
  <si>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</si>
  <si>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</si>
  <si>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</si>
  <si>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</si>
  <si>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</si>
  <si>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</si>
  <si>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</si>
  <si>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</si>
  <si>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</si>
  <si>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</si>
  <si>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</si>
  <si>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</si>
  <si>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</si>
  <si>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</si>
  <si>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</si>
  <si>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</si>
  <si>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</si>
  <si>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</si>
  <si>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</si>
  <si>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</si>
  <si>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</si>
  <si>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</si>
  <si>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</si>
  <si>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</si>
  <si>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</si>
  <si>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</si>
  <si>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</si>
  <si>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</si>
  <si>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</si>
  <si>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</si>
  <si>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</si>
  <si>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</si>
  <si>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</si>
  <si>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</si>
  <si>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</si>
  <si>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</si>
  <si>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</si>
  <si>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</si>
  <si>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</si>
  <si>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</si>
  <si>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</si>
  <si>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</si>
  <si>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</si>
  <si>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</si>
  <si>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</si>
  <si>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</si>
  <si>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</si>
  <si>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</si>
  <si>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</si>
  <si>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</si>
  <si>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</si>
  <si>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</si>
  <si>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</si>
  <si>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</si>
  <si>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</si>
  <si>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</si>
  <si>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</si>
  <si>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</si>
  <si>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</si>
  <si>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</si>
  <si>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</si>
  <si>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</si>
  <si>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</si>
  <si>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</si>
  <si>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</si>
  <si>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</si>
  <si>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</si>
  <si>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</si>
  <si>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</si>
  <si>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</si>
  <si>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</si>
  <si>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</si>
  <si>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</si>
  <si>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</si>
  <si>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</si>
  <si>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</si>
  <si>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</si>
  <si>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</si>
  <si>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</si>
  <si>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</si>
  <si>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</si>
  <si>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</si>
  <si>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</si>
  <si>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</si>
  <si>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</si>
  <si>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</si>
  <si>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</si>
  <si>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</si>
  <si>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</si>
  <si>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</si>
  <si>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</si>
  <si>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</si>
  <si>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</si>
  <si>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</si>
  <si>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</si>
  <si>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</si>
  <si>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</si>
  <si>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</si>
  <si>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</si>
  <si>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</si>
  <si>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</si>
  <si>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</si>
  <si>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</si>
  <si>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</si>
  <si>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</si>
  <si>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</si>
  <si>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</si>
  <si>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</si>
  <si>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</si>
  <si>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</si>
  <si>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</si>
  <si>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</si>
  <si>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</si>
  <si>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</si>
  <si>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</si>
  <si>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</si>
  <si>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</si>
  <si>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</si>
  <si>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</si>
  <si>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</si>
  <si>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</si>
  <si>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</si>
  <si>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</si>
  <si>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</si>
  <si>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</si>
  <si>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</si>
  <si>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</si>
  <si>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</si>
  <si>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</si>
  <si>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</si>
  <si>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</si>
  <si>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</si>
  <si>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</si>
  <si>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</si>
  <si>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</si>
  <si>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</si>
  <si>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</si>
  <si>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</si>
  <si>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</si>
  <si>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</si>
  <si>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</si>
  <si>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</si>
  <si>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</si>
  <si>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</si>
  <si>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</si>
  <si>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</si>
  <si>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</si>
  <si>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</si>
  <si>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</si>
  <si>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</si>
  <si>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</si>
  <si>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</si>
  <si>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</si>
  <si>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</si>
  <si>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</si>
  <si>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</si>
  <si>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</si>
  <si>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</si>
  <si>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</si>
  <si>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</si>
  <si>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</si>
  <si>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</si>
  <si>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</si>
  <si>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</si>
  <si>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</si>
  <si>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</si>
  <si>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</si>
  <si>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</si>
  <si>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</si>
  <si>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</si>
  <si>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</si>
  <si>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</si>
  <si>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</si>
  <si>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</si>
  <si>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</si>
  <si>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</si>
  <si>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</si>
  <si>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</si>
  <si>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</si>
  <si>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</si>
  <si>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</si>
  <si>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</si>
  <si>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</si>
  <si>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</si>
  <si>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</si>
  <si>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</si>
  <si>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</si>
  <si>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</si>
  <si>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</si>
  <si>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</si>
  <si>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</si>
  <si>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</si>
  <si>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</si>
  <si>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</si>
  <si>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</si>
  <si>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</si>
  <si>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</si>
  <si>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</si>
  <si>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</si>
  <si>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</si>
  <si>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</si>
  <si>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</si>
  <si>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</si>
  <si>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</si>
  <si>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</si>
  <si>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</si>
  <si>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</si>
  <si>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</si>
  <si>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</si>
  <si>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</si>
  <si>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</si>
  <si>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</si>
  <si>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</si>
  <si>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</si>
  <si>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</si>
  <si>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</si>
  <si>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</si>
  <si>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</si>
  <si>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</si>
  <si>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</si>
  <si>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</si>
  <si>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</si>
  <si>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</si>
  <si>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</si>
  <si>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</si>
  <si>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</si>
  <si>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</si>
  <si>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</si>
  <si>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</si>
  <si>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</si>
  <si>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</si>
  <si>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</si>
  <si>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</si>
  <si>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</si>
  <si>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</si>
  <si>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</si>
  <si>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</si>
  <si>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</si>
  <si>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</si>
  <si>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</si>
  <si>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</si>
  <si>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</si>
  <si>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</si>
  <si>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</si>
  <si>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</si>
  <si>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</si>
  <si>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</si>
  <si>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</si>
  <si>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</si>
  <si>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</si>
  <si>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</si>
  <si>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</si>
  <si>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</si>
  <si>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</si>
  <si>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</si>
  <si>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</si>
  <si>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</si>
  <si>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</si>
  <si>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</si>
  <si>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</si>
  <si>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</si>
  <si>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</si>
  <si>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</si>
  <si>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</si>
  <si>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</si>
  <si>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</si>
  <si>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</si>
  <si>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</si>
  <si>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</si>
  <si>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</si>
  <si>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</si>
  <si>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</si>
  <si>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</si>
  <si>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</si>
  <si>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</si>
  <si>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</si>
  <si>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</si>
  <si>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</si>
  <si>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</si>
  <si>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</si>
  <si>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</si>
  <si>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</si>
  <si>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</si>
  <si>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</si>
  <si>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</si>
  <si>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</si>
  <si>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</si>
  <si>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</si>
  <si>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</si>
  <si>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</si>
  <si>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</si>
  <si>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</si>
  <si>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</si>
  <si>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</si>
  <si>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</si>
  <si>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</si>
  <si>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</si>
  <si>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</si>
  <si>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</si>
  <si>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</si>
  <si>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</si>
  <si>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</si>
  <si>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</si>
  <si>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</si>
  <si>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</si>
  <si>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</si>
  <si>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</si>
  <si>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</si>
  <si>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</si>
  <si>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</si>
  <si>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</si>
  <si>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</si>
  <si>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</si>
  <si>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</si>
  <si>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</si>
  <si>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</si>
  <si>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</si>
  <si>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</si>
  <si>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</si>
  <si>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</si>
  <si>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</si>
  <si>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</si>
  <si>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</si>
  <si>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</si>
  <si>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</si>
  <si>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</si>
  <si>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</si>
  <si>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</si>
  <si>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</si>
  <si>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</si>
  <si>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</si>
  <si>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</si>
  <si>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</si>
  <si>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</si>
  <si>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</si>
  <si>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</si>
  <si>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</si>
  <si>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</si>
  <si>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</si>
  <si>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</si>
  <si>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</si>
  <si>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</si>
  <si>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</si>
  <si>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</si>
  <si>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</si>
  <si>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</si>
  <si>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</si>
  <si>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</si>
  <si>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</si>
  <si>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</si>
  <si>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</si>
  <si>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</si>
  <si>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</si>
  <si>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</si>
  <si>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</si>
  <si>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</si>
  <si>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</si>
  <si>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</si>
  <si>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</si>
  <si>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</si>
  <si>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</si>
  <si>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</si>
  <si>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</si>
  <si>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</si>
  <si>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</si>
  <si>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</si>
  <si>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</si>
  <si>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</si>
  <si>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</si>
  <si>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</si>
  <si>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</si>
  <si>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</si>
  <si>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</si>
  <si>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</si>
  <si>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</si>
  <si>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</si>
  <si>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</si>
  <si>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</si>
  <si>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</si>
  <si>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</si>
  <si>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</si>
  <si>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</si>
  <si>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</si>
  <si>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</si>
  <si>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</si>
  <si>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</si>
  <si>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</si>
  <si>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</si>
  <si>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</si>
  <si>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</si>
  <si>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</si>
  <si>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</si>
  <si>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</si>
  <si>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</si>
  <si>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</si>
  <si>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</si>
  <si>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</si>
  <si>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</si>
  <si>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</si>
  <si>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</si>
  <si>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</si>
  <si>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</si>
  <si>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</si>
  <si>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</si>
  <si>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</si>
  <si>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</si>
  <si>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</si>
  <si>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</si>
  <si>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</si>
  <si>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</si>
  <si>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</si>
  <si>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</si>
  <si>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</si>
  <si>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</si>
  <si>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</si>
  <si>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</si>
  <si>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</si>
  <si>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</si>
  <si>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</si>
  <si>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</si>
  <si>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</si>
  <si>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</si>
  <si>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</si>
  <si>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</si>
  <si>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</si>
  <si>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</si>
  <si>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</si>
  <si>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</si>
  <si>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</si>
  <si>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</si>
  <si>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</si>
  <si>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</si>
  <si>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</si>
  <si>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</si>
  <si>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</si>
  <si>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</si>
  <si>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</si>
  <si>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</si>
  <si>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</si>
  <si>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</si>
  <si>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</si>
  <si>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</si>
  <si>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</si>
  <si>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</si>
  <si>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</si>
  <si>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</si>
  <si>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</si>
  <si>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</si>
  <si>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</si>
  <si>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</si>
  <si>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</si>
  <si>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</si>
  <si>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</si>
  <si>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</si>
  <si>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</si>
  <si>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</si>
  <si>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</si>
  <si>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</si>
  <si>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</si>
  <si>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</si>
  <si>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</si>
  <si>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</si>
  <si>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</si>
  <si>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</si>
  <si>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</si>
  <si>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</si>
  <si>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</si>
  <si>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</si>
  <si>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</si>
  <si>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</si>
  <si>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</si>
  <si>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</si>
  <si>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</si>
  <si>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</si>
  <si>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</si>
  <si>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</si>
  <si>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</si>
  <si>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</si>
  <si>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</si>
  <si>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</si>
  <si>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</si>
  <si>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</si>
  <si>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</si>
  <si>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</si>
  <si>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</si>
  <si>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</si>
  <si>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</si>
  <si>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</si>
  <si>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</si>
  <si>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</si>
  <si>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</si>
  <si>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</si>
  <si>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</si>
  <si>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</si>
  <si>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</si>
  <si>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</si>
  <si>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</si>
  <si>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</si>
  <si>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</si>
  <si>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</si>
  <si>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</si>
  <si>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</si>
  <si>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</si>
  <si>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</si>
  <si>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</si>
  <si>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</si>
  <si>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</si>
  <si>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</si>
  <si>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</si>
  <si>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</si>
  <si>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</si>
  <si>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</si>
  <si>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</si>
  <si>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</si>
  <si>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</si>
  <si>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</si>
  <si>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</si>
  <si>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</si>
  <si>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</si>
  <si>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</si>
  <si>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</si>
  <si>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</si>
  <si>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</si>
  <si>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</si>
  <si>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</si>
  <si>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</si>
  <si>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</si>
  <si>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</si>
  <si>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</si>
  <si>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</si>
  <si>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</si>
  <si>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</si>
  <si>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</si>
  <si>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</si>
  <si>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</si>
  <si>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</si>
  <si>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</si>
  <si>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</si>
  <si>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</si>
  <si>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</si>
  <si>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</si>
  <si>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</si>
  <si>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</si>
  <si>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</si>
  <si>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</si>
  <si>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</si>
  <si>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</si>
  <si>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</si>
  <si>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</si>
  <si>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</si>
  <si>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</si>
  <si>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</si>
  <si>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</si>
  <si>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</si>
  <si>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</si>
  <si>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</si>
  <si>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</si>
  <si>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</si>
  <si>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</si>
  <si>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</si>
  <si>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</si>
  <si>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</si>
  <si>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</si>
  <si>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</si>
  <si>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</si>
  <si>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</si>
  <si>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</si>
  <si>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</si>
  <si>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</si>
  <si>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</si>
  <si>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</si>
  <si>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</si>
  <si>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</si>
  <si>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</si>
  <si>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</si>
  <si>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</si>
  <si>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</si>
  <si>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</si>
  <si>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</si>
  <si>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</si>
  <si>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</si>
  <si>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</si>
  <si>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</si>
  <si>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</si>
  <si>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</si>
  <si>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</si>
  <si>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</si>
  <si>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</si>
  <si>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</si>
  <si>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</si>
  <si>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</si>
  <si>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</si>
  <si>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</si>
  <si>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</si>
  <si>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</si>
  <si>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</si>
  <si>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</si>
  <si>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</si>
  <si>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</si>
  <si>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</si>
  <si>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</si>
  <si>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</si>
  <si>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</si>
  <si>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</si>
  <si>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</si>
  <si>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</si>
  <si>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</si>
  <si>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</si>
  <si>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</si>
  <si>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</si>
  <si>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</si>
  <si>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</si>
  <si>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</si>
  <si>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</si>
  <si>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</si>
  <si>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</si>
  <si>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</si>
  <si>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</si>
  <si>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</si>
  <si>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</si>
  <si>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</si>
  <si>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</si>
  <si>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</si>
  <si>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</si>
  <si>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</si>
  <si>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</si>
  <si>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</si>
  <si>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</si>
  <si>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</si>
  <si>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</si>
  <si>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</si>
  <si>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</si>
  <si>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</si>
  <si>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</si>
  <si>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</si>
  <si>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</si>
  <si>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</si>
  <si>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</si>
  <si>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</si>
  <si>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</si>
  <si>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</si>
  <si>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</si>
  <si>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</si>
  <si>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</si>
  <si>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</si>
  <si>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</si>
  <si>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</si>
  <si>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</si>
  <si>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</si>
  <si>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</si>
  <si>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</si>
  <si>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</si>
  <si>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</si>
  <si>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</si>
  <si>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</si>
  <si>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</si>
  <si>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</si>
  <si>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</si>
  <si>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</si>
  <si>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</si>
  <si>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</si>
  <si>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</si>
  <si>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</si>
  <si>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</si>
  <si>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</si>
  <si>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</si>
  <si>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</si>
  <si>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</si>
  <si>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</si>
  <si>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</si>
  <si>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</si>
  <si>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</si>
  <si>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</si>
  <si>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</si>
  <si>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</si>
  <si>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</si>
  <si>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</si>
  <si>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</si>
  <si>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</si>
  <si>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</si>
  <si>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</si>
  <si>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</si>
  <si>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</si>
  <si>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</si>
  <si>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</si>
  <si>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</si>
  <si>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</si>
  <si>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</si>
  <si>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</si>
  <si>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</si>
  <si>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</si>
  <si>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</si>
  <si>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</si>
  <si>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</si>
  <si>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</si>
  <si>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</si>
  <si>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</si>
  <si>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</si>
  <si>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</si>
  <si>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</si>
  <si>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</si>
  <si>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</si>
  <si>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</si>
  <si>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</si>
  <si>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</si>
  <si>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</si>
  <si>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</si>
  <si>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</si>
  <si>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</si>
  <si>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</si>
  <si>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</si>
  <si>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</si>
  <si>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</si>
  <si>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</si>
  <si>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</si>
  <si>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</si>
  <si>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</si>
  <si>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</si>
  <si>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</si>
  <si>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</si>
  <si>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</si>
  <si>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</si>
  <si>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</si>
  <si>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</si>
  <si>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</si>
  <si>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</si>
  <si>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</si>
  <si>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</si>
  <si>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</si>
  <si>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</si>
  <si>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</si>
  <si>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</si>
  <si>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</si>
  <si>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</si>
  <si>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</si>
  <si>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</si>
  <si>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</si>
  <si>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</si>
  <si>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</si>
  <si>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</si>
  <si>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</si>
  <si>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</si>
  <si>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</si>
  <si>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</si>
  <si>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</si>
  <si>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</si>
  <si>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</si>
  <si>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</si>
  <si>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</si>
  <si>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</si>
  <si>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</si>
  <si>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</si>
  <si>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</si>
  <si>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</si>
  <si>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</si>
  <si>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</si>
  <si>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</si>
  <si>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</si>
  <si>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</si>
  <si>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</si>
  <si>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</si>
  <si>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</si>
  <si>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</si>
  <si>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</si>
  <si>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</si>
  <si>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</si>
  <si>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</si>
  <si>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</si>
  <si>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</si>
  <si>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</si>
  <si>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</si>
  <si>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</si>
  <si>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</si>
  <si>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</si>
  <si>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</si>
  <si>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</si>
  <si>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</si>
  <si>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</si>
  <si>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</si>
  <si>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</si>
  <si>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</si>
  <si>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</si>
  <si>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</si>
  <si>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</si>
  <si>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</si>
  <si>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</si>
  <si>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</si>
  <si>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</si>
  <si>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</si>
  <si>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</si>
  <si>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</si>
  <si>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</si>
  <si>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</si>
  <si>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</si>
  <si>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</si>
  <si>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</si>
  <si>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</si>
  <si>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</si>
  <si>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</si>
  <si>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</si>
  <si>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</si>
  <si>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</si>
  <si>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</si>
  <si>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</si>
  <si>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</si>
  <si>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</si>
  <si>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</si>
  <si>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</si>
  <si>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</si>
  <si>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</si>
  <si>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</si>
  <si>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</si>
  <si>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</si>
  <si>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</si>
  <si>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</si>
  <si>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</si>
  <si>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</si>
  <si>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</si>
  <si>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</si>
  <si>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</si>
  <si>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</si>
  <si>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</si>
  <si>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</si>
  <si>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</si>
  <si>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</si>
  <si>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</si>
  <si>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</si>
  <si>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</si>
  <si>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</si>
  <si>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</si>
  <si>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</si>
  <si>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</si>
  <si>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</si>
  <si>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</si>
  <si>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</si>
  <si>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</si>
  <si>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</si>
  <si>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</si>
  <si>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</si>
  <si>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</si>
  <si>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</si>
  <si>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</si>
  <si>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</si>
  <si>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</si>
  <si>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</si>
  <si>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</si>
  <si>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</si>
  <si>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</si>
  <si>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</si>
  <si>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</si>
  <si>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</si>
  <si>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</si>
  <si>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</si>
  <si>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</si>
  <si>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</si>
  <si>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</si>
  <si>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</si>
  <si>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</si>
  <si>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</si>
  <si>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</si>
  <si>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</si>
  <si>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</si>
  <si>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</si>
  <si>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</si>
  <si>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</si>
  <si>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</si>
  <si>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</si>
  <si>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</si>
  <si>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</si>
  <si>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</si>
  <si>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</si>
  <si>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</si>
  <si>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</si>
  <si>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</si>
  <si>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</si>
  <si>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</si>
  <si>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</si>
  <si>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</si>
  <si>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</si>
  <si>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</si>
  <si>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</si>
  <si>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</si>
  <si>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</si>
  <si>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</si>
  <si>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</si>
  <si>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</si>
  <si>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</si>
  <si>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</si>
  <si>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</si>
  <si>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</si>
  <si>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</si>
  <si>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</si>
  <si>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</si>
  <si>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</si>
  <si>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</si>
  <si>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</si>
  <si>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</si>
  <si>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</si>
  <si>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</si>
  <si>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</si>
  <si>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</si>
  <si>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</si>
  <si>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</si>
  <si>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</si>
  <si>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</si>
  <si>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</si>
  <si>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</si>
  <si>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</si>
  <si>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</si>
  <si>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</si>
  <si>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</si>
  <si>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</si>
  <si>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</si>
  <si>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</si>
  <si>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</si>
  <si>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</si>
  <si>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</si>
  <si>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</si>
  <si>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</si>
  <si>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</si>
  <si>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</si>
  <si>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</si>
  <si>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</si>
  <si>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</si>
  <si>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</si>
  <si>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</si>
  <si>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</si>
  <si>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</si>
  <si>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</si>
  <si>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</si>
  <si>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</si>
  <si>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</si>
  <si>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</si>
  <si>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</si>
  <si>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</si>
  <si>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</si>
  <si>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</si>
  <si>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</si>
  <si>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</si>
  <si>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</si>
  <si>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</si>
  <si>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</si>
  <si>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</si>
  <si>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</si>
  <si>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</si>
  <si>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</si>
  <si>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</si>
  <si>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</si>
  <si>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</si>
  <si>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</si>
  <si>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</si>
  <si>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</si>
  <si>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</si>
  <si>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</si>
  <si>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</si>
  <si>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</si>
  <si>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</si>
  <si>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</si>
  <si>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</si>
  <si>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</si>
  <si>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</si>
  <si>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</si>
  <si>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</si>
  <si>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</si>
  <si>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</si>
  <si>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</si>
  <si>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</si>
  <si>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</si>
  <si>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</si>
  <si>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</si>
  <si>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</si>
  <si>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</si>
  <si>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</si>
  <si>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</si>
  <si>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</si>
  <si>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</si>
  <si>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</si>
  <si>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</si>
  <si>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</si>
  <si>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</si>
  <si>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</si>
  <si>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</si>
  <si>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</si>
  <si>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</si>
  <si>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</si>
  <si>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</si>
  <si>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</si>
  <si>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</si>
  <si>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</si>
  <si>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</si>
  <si>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</si>
  <si>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</si>
  <si>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</si>
  <si>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</si>
  <si>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</si>
  <si>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</si>
  <si>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</si>
  <si>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</si>
  <si>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</si>
  <si>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</si>
  <si>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</si>
  <si>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</si>
  <si>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</si>
  <si>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</si>
  <si>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</si>
  <si>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</si>
  <si>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</si>
  <si>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</si>
  <si>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</si>
  <si>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</si>
  <si>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</si>
  <si>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</si>
  <si>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</si>
  <si>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</si>
  <si>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</si>
  <si>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</si>
  <si>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</si>
  <si>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</si>
  <si>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</si>
  <si>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</si>
  <si>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</si>
  <si>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</si>
  <si>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</si>
  <si>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</si>
  <si>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</si>
  <si>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</si>
  <si>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</si>
  <si>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</si>
  <si>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</si>
  <si>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</si>
  <si>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</si>
  <si>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</si>
  <si>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</si>
  <si>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</si>
  <si>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</si>
  <si>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</si>
  <si>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</si>
  <si>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</si>
  <si>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</si>
  <si>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</si>
  <si>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</si>
  <si>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</si>
  <si>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</si>
  <si>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</si>
  <si>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</si>
  <si>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</si>
  <si>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</si>
  <si>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</si>
  <si>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</si>
  <si>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</si>
  <si>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</si>
  <si>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</si>
  <si>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</si>
  <si>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</si>
  <si>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</si>
  <si>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</si>
  <si>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</si>
  <si>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</si>
  <si>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</si>
  <si>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</si>
  <si>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</si>
  <si>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</si>
  <si>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</si>
  <si>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</si>
  <si>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</si>
  <si>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</si>
  <si>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</si>
  <si>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</si>
  <si>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</si>
  <si>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</si>
  <si>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</si>
  <si>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</si>
  <si>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</si>
  <si>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</si>
  <si>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</si>
  <si>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</si>
  <si>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</si>
  <si>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</si>
  <si>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</si>
  <si>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</si>
  <si>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</si>
  <si>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</si>
  <si>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</si>
  <si>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</si>
  <si>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</si>
  <si>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</si>
  <si>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</si>
  <si>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</si>
  <si>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</si>
  <si>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</si>
  <si>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</si>
  <si>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</si>
  <si>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</si>
  <si>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</si>
  <si>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</si>
  <si>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</si>
  <si>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</si>
  <si>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</si>
  <si>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</si>
  <si>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</si>
  <si>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</si>
  <si>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</si>
  <si>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</si>
  <si>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</si>
  <si>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</si>
  <si>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</si>
  <si>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</si>
  <si>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</si>
  <si>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</si>
  <si>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</si>
  <si>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</si>
  <si>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</si>
  <si>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</si>
  <si>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</si>
  <si>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</si>
  <si>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</si>
  <si>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</si>
  <si>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</si>
  <si>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</si>
  <si>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</si>
  <si>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</si>
  <si>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</si>
  <si>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</si>
  <si>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</si>
  <si>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</si>
  <si>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</si>
  <si>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</si>
  <si>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</si>
  <si>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</si>
  <si>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</si>
  <si>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</si>
  <si>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</si>
  <si>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</si>
  <si>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</si>
  <si>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</si>
  <si>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</si>
  <si>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</si>
  <si>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</si>
  <si>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</si>
  <si>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</si>
  <si>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</si>
  <si>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</si>
  <si>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</si>
  <si>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</si>
  <si>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</si>
  <si>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</si>
  <si>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</si>
  <si>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</si>
  <si>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</si>
  <si>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</si>
  <si>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</si>
  <si>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</si>
  <si>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</si>
  <si>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</si>
  <si>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</si>
  <si>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</si>
  <si>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</si>
  <si>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</si>
  <si>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</si>
  <si>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</si>
  <si>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</si>
  <si>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</si>
  <si>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</si>
  <si>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</si>
  <si>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</si>
  <si>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</si>
  <si>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</si>
  <si>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</si>
  <si>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</si>
  <si>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</si>
  <si>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</si>
  <si>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</si>
  <si>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</si>
  <si>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</si>
  <si>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</si>
  <si>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</si>
  <si>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</si>
  <si>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</si>
  <si>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</si>
  <si>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</si>
  <si>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</si>
  <si>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</si>
  <si>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</si>
  <si>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</si>
  <si>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</si>
  <si>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</si>
  <si>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</si>
  <si>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</si>
  <si>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</si>
  <si>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</si>
  <si>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</si>
  <si>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</si>
  <si>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</si>
  <si>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</si>
  <si>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</si>
  <si>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</si>
  <si>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</si>
  <si>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</si>
  <si>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</si>
  <si>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</si>
  <si>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</si>
  <si>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</si>
  <si>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</si>
  <si>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</si>
  <si>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</si>
  <si>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</si>
  <si>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</si>
  <si>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</si>
  <si>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</si>
  <si>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</si>
  <si>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</si>
  <si>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</si>
  <si>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</si>
  <si>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</si>
  <si>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</si>
  <si>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</si>
  <si>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</si>
  <si>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</si>
  <si>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</si>
  <si>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</si>
  <si>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</si>
  <si>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</si>
  <si>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</si>
  <si>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</si>
  <si>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</si>
  <si>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</si>
  <si>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</si>
  <si>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</si>
  <si>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</si>
  <si>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</si>
  <si>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</si>
  <si>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</si>
  <si>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</si>
  <si>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</si>
  <si>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</si>
  <si>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</si>
  <si>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</si>
  <si>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</si>
  <si>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</si>
  <si>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</si>
  <si>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</si>
  <si>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</si>
  <si>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</si>
  <si>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</si>
  <si>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</si>
  <si>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</si>
  <si>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</si>
  <si>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</si>
  <si>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</si>
  <si>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</si>
  <si>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</si>
  <si>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</si>
  <si>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</si>
  <si>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</si>
  <si>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</si>
  <si>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</si>
  <si>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</si>
  <si>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</si>
  <si>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</si>
  <si>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</si>
  <si>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</si>
  <si>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</si>
  <si>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</si>
  <si>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</si>
  <si>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</si>
  <si>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</si>
  <si>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</si>
  <si>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</si>
  <si>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</si>
  <si>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</si>
  <si>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</si>
  <si>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</si>
  <si>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</si>
  <si>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</si>
  <si>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</si>
  <si>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</si>
  <si>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</si>
  <si>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</si>
  <si>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</si>
  <si>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</si>
  <si>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</si>
  <si>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</si>
  <si>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</si>
  <si>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</si>
  <si>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</si>
  <si>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</si>
  <si>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</si>
  <si>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</si>
  <si>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</si>
  <si>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</si>
  <si>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</si>
  <si>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</si>
  <si>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</si>
  <si>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</si>
  <si>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</si>
  <si>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</si>
  <si>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</si>
  <si>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</si>
  <si>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</si>
  <si>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</si>
  <si>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</si>
  <si>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</si>
  <si>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</si>
  <si>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</si>
  <si>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</si>
  <si>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</si>
  <si>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</si>
  <si>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</si>
  <si>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</si>
  <si>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</si>
  <si>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</si>
  <si>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</si>
  <si>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</si>
  <si>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</si>
  <si>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</si>
  <si>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</si>
  <si>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</si>
  <si>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</si>
  <si>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</si>
  <si>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</si>
  <si>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</si>
  <si>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</si>
  <si>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</si>
  <si>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</si>
  <si>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</si>
  <si>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</si>
  <si>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</si>
  <si>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</si>
  <si>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</si>
  <si>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</si>
  <si>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</si>
  <si>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</si>
  <si>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</si>
  <si>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</si>
  <si>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</si>
  <si>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</si>
  <si>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</si>
  <si>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</si>
  <si>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</si>
  <si>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</si>
  <si>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</si>
  <si>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</si>
  <si>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</si>
  <si>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</si>
  <si>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</si>
  <si>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</si>
  <si>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</si>
  <si>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</si>
  <si>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</si>
  <si>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</si>
  <si>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</si>
  <si>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</si>
  <si>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</si>
  <si>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</si>
  <si>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</si>
  <si>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</si>
  <si>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</si>
  <si>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</si>
  <si>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</si>
  <si>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</si>
  <si>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</si>
  <si>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</si>
  <si>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</si>
  <si>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</si>
  <si>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</si>
  <si>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</si>
  <si>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</si>
  <si>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</si>
  <si>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</si>
  <si>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</si>
  <si>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</si>
  <si>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</si>
  <si>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</si>
  <si>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</si>
  <si>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</si>
  <si>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</si>
  <si>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</si>
  <si>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</si>
  <si>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</si>
  <si>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</si>
  <si>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</si>
  <si>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</si>
  <si>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</si>
  <si>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</si>
  <si>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</si>
  <si>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</si>
  <si>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</si>
  <si>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</si>
  <si>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</si>
  <si>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</si>
  <si>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</si>
  <si>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</si>
  <si>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</si>
  <si>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</si>
  <si>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</si>
  <si>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</si>
  <si>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</si>
  <si>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</si>
  <si>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</si>
  <si>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</si>
  <si>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</si>
  <si>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</si>
  <si>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</si>
  <si>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</si>
  <si>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</si>
  <si>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</si>
  <si>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</si>
  <si>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</si>
  <si>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</si>
  <si>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</si>
  <si>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</si>
  <si>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</si>
  <si>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</si>
  <si>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</si>
  <si>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</si>
  <si>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</si>
  <si>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</si>
  <si>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</si>
  <si>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</si>
  <si>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</si>
  <si>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</si>
  <si>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</si>
  <si>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</si>
  <si>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</si>
  <si>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</si>
  <si>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</si>
  <si>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</si>
  <si>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</si>
  <si>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</si>
  <si>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</si>
  <si>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</si>
  <si>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</si>
  <si>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</si>
  <si>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</si>
  <si>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</si>
  <si>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</si>
  <si>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</si>
  <si>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</si>
  <si>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</si>
  <si>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</si>
  <si>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</si>
  <si>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</si>
  <si>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</si>
  <si>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</si>
  <si>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</si>
  <si>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</si>
  <si>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</si>
  <si>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</si>
  <si>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</si>
  <si>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</si>
  <si>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</si>
  <si>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</si>
  <si>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</si>
  <si>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</si>
  <si>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</si>
  <si>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</si>
  <si>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</si>
  <si>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</si>
  <si>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</si>
  <si>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</si>
  <si>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</si>
  <si>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</si>
  <si>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</si>
  <si>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</si>
  <si>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</si>
  <si>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</si>
  <si>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</si>
  <si>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</si>
  <si>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</si>
  <si>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</si>
  <si>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</si>
  <si>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</si>
  <si>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</si>
  <si>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</si>
  <si>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</si>
  <si>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</si>
  <si>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</si>
  <si>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</si>
  <si>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</si>
  <si>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</si>
  <si>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</si>
  <si>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</si>
  <si>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</si>
  <si>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</si>
  <si>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</si>
  <si>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</si>
  <si>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</si>
  <si>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</si>
  <si>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</si>
  <si>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</si>
  <si>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</si>
  <si>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</si>
  <si>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</si>
  <si>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</si>
  <si>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</si>
  <si>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</si>
  <si>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</si>
  <si>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</si>
  <si>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</si>
  <si>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</si>
  <si>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</si>
  <si>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</si>
  <si>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</si>
  <si>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</si>
  <si>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</si>
  <si>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</si>
  <si>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</si>
  <si>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</si>
  <si>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</si>
  <si>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</si>
  <si>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</si>
  <si>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</si>
  <si>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</si>
  <si>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</si>
  <si>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</si>
  <si>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</si>
  <si>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</si>
  <si>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</si>
  <si>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</si>
  <si>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</si>
  <si>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</si>
  <si>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</si>
  <si>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</si>
  <si>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</si>
  <si>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</si>
  <si>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</si>
  <si>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</si>
  <si>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</si>
  <si>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</si>
  <si>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</si>
  <si>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</si>
  <si>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</si>
  <si>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</si>
  <si>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</si>
  <si>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</si>
  <si>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</si>
  <si>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</si>
  <si>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</si>
  <si>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</si>
  <si>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</si>
  <si>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</si>
  <si>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</si>
  <si>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</si>
  <si>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</si>
  <si>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</si>
  <si>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</si>
  <si>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</si>
  <si>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</si>
  <si>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</si>
  <si>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</si>
  <si>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</si>
  <si>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</si>
  <si>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</si>
  <si>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</si>
  <si>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</si>
  <si>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</si>
  <si>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</si>
  <si>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</si>
  <si>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</si>
  <si>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</si>
  <si>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</si>
  <si>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</si>
  <si>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</si>
  <si>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</si>
  <si>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</si>
  <si>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</si>
  <si>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</si>
  <si>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</si>
  <si>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</si>
  <si>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</si>
  <si>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</si>
  <si>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</si>
  <si>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</si>
  <si>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</si>
  <si>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</si>
  <si>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</si>
  <si>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</si>
  <si>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</si>
  <si>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</si>
  <si>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</si>
  <si>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</si>
  <si>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</si>
  <si>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</si>
  <si>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</si>
  <si>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</si>
  <si>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</si>
  <si>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</si>
  <si>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</si>
  <si>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</si>
  <si>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</si>
  <si>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</si>
  <si>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</si>
  <si>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</si>
  <si>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</si>
  <si>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</si>
  <si>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</si>
  <si>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</si>
  <si>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</si>
  <si>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</si>
  <si>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</si>
  <si>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</si>
  <si>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</si>
  <si>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</si>
  <si>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</si>
  <si>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</si>
  <si>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</si>
  <si>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</si>
  <si>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</si>
  <si>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</si>
  <si>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</si>
  <si>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</si>
  <si>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</si>
  <si>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</si>
  <si>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</si>
  <si>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</si>
  <si>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</si>
  <si>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</si>
  <si>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</si>
  <si>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</si>
  <si>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</si>
  <si>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</si>
  <si>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</si>
  <si>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</si>
  <si>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</si>
  <si>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</si>
  <si>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</si>
  <si>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</si>
  <si>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</si>
  <si>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</si>
  <si>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</si>
  <si>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</si>
  <si>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</si>
  <si>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</si>
  <si>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</si>
  <si>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</si>
  <si>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</si>
  <si>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</si>
  <si>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</si>
  <si>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</si>
  <si>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</si>
  <si>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</si>
  <si>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</si>
  <si>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</si>
  <si>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</si>
  <si>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</si>
  <si>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</si>
  <si>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</si>
  <si>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</si>
  <si>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</si>
  <si>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</si>
  <si>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</si>
  <si>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</si>
  <si>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</si>
  <si>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</si>
  <si>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</si>
  <si>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</si>
  <si>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</si>
  <si>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</si>
  <si>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</si>
  <si>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</si>
  <si>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</si>
  <si>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</si>
  <si>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</si>
  <si>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</si>
  <si>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</si>
  <si>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</si>
  <si>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</si>
  <si>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</si>
  <si>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</si>
  <si>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</si>
  <si>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</si>
  <si>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</si>
  <si>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</si>
  <si>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</si>
  <si>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</si>
  <si>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</si>
  <si>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</si>
  <si>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</si>
  <si>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</si>
  <si>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</si>
  <si>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</si>
  <si>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</si>
  <si>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</si>
  <si>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</si>
  <si>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</si>
  <si>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</si>
  <si>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</si>
  <si>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</si>
  <si>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</si>
  <si>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</si>
  <si>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</si>
  <si>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</si>
  <si>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</si>
  <si>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</si>
  <si>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</si>
  <si>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</si>
  <si>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</si>
  <si>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</si>
  <si>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</si>
  <si>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</si>
  <si>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</si>
  <si>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</si>
  <si>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</si>
  <si>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</si>
  <si>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</si>
  <si>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</si>
  <si>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</si>
  <si>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</si>
  <si>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</si>
  <si>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</si>
  <si>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</si>
  <si>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</si>
  <si>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</si>
  <si>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</si>
  <si>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</si>
  <si>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</si>
  <si>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</si>
  <si>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</si>
  <si>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</si>
  <si>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</si>
  <si>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</si>
  <si>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</si>
  <si>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</si>
  <si>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</si>
  <si>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</si>
  <si>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</si>
  <si>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</si>
  <si>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</si>
  <si>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</si>
  <si>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</si>
  <si>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</si>
  <si>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</si>
  <si>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</si>
  <si>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</si>
  <si>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</si>
  <si>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</si>
  <si>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</si>
  <si>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</si>
  <si>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</si>
  <si>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</si>
  <si>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</si>
  <si>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</si>
  <si>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</si>
  <si>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</si>
  <si>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</si>
  <si>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</si>
  <si>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</si>
  <si>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</si>
  <si>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</si>
  <si>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</si>
  <si>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</si>
  <si>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</si>
  <si>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</si>
  <si>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</si>
  <si>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</si>
  <si>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</si>
  <si>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</si>
  <si>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</si>
  <si>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</si>
  <si>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</si>
  <si>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</si>
  <si>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</si>
  <si>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</si>
  <si>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</si>
  <si>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</si>
  <si>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</si>
  <si>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</si>
  <si>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</si>
  <si>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</si>
  <si>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</si>
  <si>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</si>
  <si>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</si>
  <si>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</si>
  <si>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</si>
  <si>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</si>
  <si>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</si>
  <si>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</si>
  <si>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</si>
  <si>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</si>
  <si>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</si>
  <si>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</si>
  <si>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</si>
  <si>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</si>
  <si>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</si>
  <si>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</si>
  <si>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</si>
  <si>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</si>
  <si>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</si>
  <si>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</si>
  <si>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</si>
  <si>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</si>
  <si>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</si>
  <si>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</si>
  <si>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</si>
  <si>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</si>
  <si>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</si>
  <si>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</si>
  <si>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</si>
  <si>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</si>
  <si>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</si>
  <si>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</si>
  <si>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</si>
  <si>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</si>
  <si>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</si>
  <si>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</si>
  <si>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</si>
  <si>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</si>
  <si>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</si>
  <si>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</si>
  <si>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</si>
  <si>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</si>
  <si>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</si>
  <si>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</si>
  <si>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</si>
  <si>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</si>
  <si>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</si>
  <si>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</si>
  <si>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</si>
  <si>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</si>
  <si>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</si>
  <si>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</si>
  <si>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</si>
  <si>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</si>
  <si>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</si>
  <si>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</si>
  <si>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</si>
  <si>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</si>
  <si>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</si>
  <si>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</si>
  <si>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</si>
  <si>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</si>
  <si>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</si>
  <si>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</si>
  <si>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</si>
  <si>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</si>
  <si>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</si>
  <si>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</si>
  <si>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</si>
  <si>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</si>
  <si>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</si>
  <si>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</si>
  <si>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</si>
  <si>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</si>
  <si>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</si>
  <si>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</si>
  <si>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</si>
  <si>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</si>
  <si>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</si>
  <si>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</si>
  <si>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</si>
  <si>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</si>
  <si>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</si>
  <si>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</si>
  <si>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</si>
  <si>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</si>
  <si>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</si>
  <si>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</si>
  <si>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</si>
  <si>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</si>
  <si>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</si>
  <si>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</si>
  <si>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</si>
  <si>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</si>
  <si>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</si>
  <si>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</si>
  <si>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</si>
  <si>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</si>
  <si>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</si>
  <si>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</si>
  <si>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</si>
  <si>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</si>
  <si>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</si>
  <si>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</si>
  <si>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</si>
  <si>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</si>
  <si>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</si>
  <si>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</si>
  <si>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</si>
  <si>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</si>
  <si>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</si>
  <si>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</si>
  <si>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</si>
  <si>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</si>
  <si>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</si>
  <si>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</si>
  <si>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</si>
  <si>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</si>
  <si>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</si>
  <si>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</si>
  <si>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</si>
  <si>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</si>
  <si>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</si>
  <si>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</si>
  <si>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</si>
  <si>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</si>
  <si>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</si>
  <si>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</si>
  <si>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</si>
  <si>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</si>
  <si>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</si>
  <si>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</si>
  <si>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</si>
  <si>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</si>
  <si>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</si>
  <si>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</si>
  <si>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</si>
  <si>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</si>
  <si>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</si>
  <si>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</si>
  <si>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</si>
  <si>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</si>
  <si>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</si>
  <si>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</si>
  <si>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</si>
  <si>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</si>
  <si>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</si>
  <si>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</si>
  <si>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</si>
  <si>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</si>
  <si>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</si>
  <si>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</si>
  <si>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</si>
  <si>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</si>
  <si>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</si>
  <si>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</si>
  <si>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</si>
  <si>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</si>
  <si>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</si>
  <si>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</si>
  <si>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</si>
  <si>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</si>
  <si>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</si>
  <si>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</si>
  <si>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</si>
  <si>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</si>
  <si>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</si>
  <si>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</si>
  <si>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</si>
  <si>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</si>
  <si>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</si>
  <si>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</si>
  <si>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</si>
  <si>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</si>
  <si>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</si>
  <si>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</si>
  <si>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</si>
  <si>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</si>
  <si>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</si>
  <si>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</si>
  <si>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</si>
  <si>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</si>
  <si>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</si>
  <si>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</si>
  <si>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</si>
  <si>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</si>
  <si>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</si>
  <si>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</si>
  <si>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</si>
  <si>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</si>
  <si>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</si>
  <si>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</si>
  <si>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</si>
  <si>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</si>
  <si>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</si>
  <si>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</si>
  <si>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</si>
  <si>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</si>
  <si>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</si>
  <si>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</si>
  <si>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</si>
  <si>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</si>
  <si>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</si>
  <si>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</si>
  <si>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</si>
  <si>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</si>
  <si>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</si>
  <si>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</si>
  <si>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</si>
  <si>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</si>
  <si>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</si>
  <si>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</si>
  <si>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</si>
  <si>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</si>
  <si>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</si>
  <si>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</si>
  <si>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</si>
  <si>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</si>
  <si>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</si>
  <si>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</si>
  <si>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</si>
  <si>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</si>
  <si>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</si>
  <si>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</si>
  <si>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</si>
  <si>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</si>
  <si>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</si>
  <si>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</si>
  <si>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</si>
  <si>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</si>
  <si>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</si>
  <si>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</si>
  <si>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</si>
  <si>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</si>
  <si>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</si>
  <si>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</si>
  <si>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</si>
  <si>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</si>
  <si>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</si>
  <si>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</si>
  <si>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</si>
  <si>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</si>
  <si>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</si>
  <si>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</si>
  <si>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</si>
  <si>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</si>
  <si>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</si>
  <si>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</si>
  <si>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</si>
  <si>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</si>
  <si>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</si>
  <si>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</si>
  <si>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</si>
  <si>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</si>
  <si>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</si>
  <si>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</si>
  <si>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</si>
  <si>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</si>
  <si>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</si>
  <si>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</si>
  <si>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</si>
  <si>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</si>
  <si>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</si>
  <si>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</si>
  <si>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</si>
  <si>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</si>
  <si>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</si>
  <si>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</si>
  <si>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</si>
  <si>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</si>
  <si>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</si>
  <si>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</si>
  <si>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</si>
  <si>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</si>
  <si>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</si>
  <si>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</si>
  <si>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</si>
  <si>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</si>
  <si>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</si>
  <si>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</si>
  <si>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</si>
  <si>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</si>
  <si>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</si>
  <si>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</si>
  <si>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</si>
  <si>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</si>
  <si>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</si>
  <si>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</si>
  <si>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</si>
  <si>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</si>
  <si>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</si>
  <si>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</si>
  <si>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</si>
  <si>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</si>
  <si>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</si>
  <si>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</si>
  <si>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</si>
  <si>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</si>
  <si>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</si>
  <si>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</si>
  <si>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</si>
  <si>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</si>
  <si>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</si>
  <si>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</si>
  <si>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</si>
  <si>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</si>
  <si>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</si>
  <si>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</si>
  <si>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</si>
  <si>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</si>
  <si>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</si>
  <si>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</si>
  <si>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</si>
  <si>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</si>
  <si>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</si>
  <si>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</si>
  <si>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</si>
  <si>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</si>
  <si>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</si>
  <si>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</si>
  <si>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</si>
  <si>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</si>
  <si>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</si>
  <si>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</si>
  <si>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</si>
  <si>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</si>
  <si>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</si>
  <si>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</si>
  <si>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</si>
  <si>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</si>
  <si>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</si>
  <si>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</si>
  <si>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</si>
  <si>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</si>
  <si>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</si>
  <si>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</si>
  <si>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</si>
  <si>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</si>
  <si>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</si>
  <si>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</si>
  <si>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</si>
  <si>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</si>
  <si>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</si>
  <si>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</si>
  <si>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</si>
  <si>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</si>
  <si>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</si>
  <si>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</si>
  <si>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</si>
  <si>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</si>
  <si>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</si>
  <si>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</si>
  <si>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</si>
  <si>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</si>
  <si>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</si>
  <si>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</si>
  <si>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</si>
  <si>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</si>
  <si>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</si>
  <si>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</si>
  <si>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</si>
  <si>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</si>
  <si>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</si>
  <si>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</si>
  <si>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</si>
  <si>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</si>
  <si>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</si>
  <si>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</si>
  <si>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</si>
  <si>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</si>
  <si>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</si>
  <si>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</si>
  <si>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</si>
  <si>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</si>
  <si>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</si>
  <si>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</si>
  <si>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</si>
  <si>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</si>
  <si>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</si>
  <si>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</si>
  <si>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</si>
  <si>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</si>
  <si>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</si>
  <si>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</si>
  <si>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</si>
  <si>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</si>
  <si>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</si>
  <si>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</si>
  <si>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</si>
  <si>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</si>
  <si>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</si>
  <si>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</si>
  <si>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</si>
  <si>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</si>
  <si>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</si>
  <si>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</si>
  <si>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</si>
  <si>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</si>
  <si>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</si>
  <si>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</si>
  <si>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</si>
  <si>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</si>
  <si>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</si>
  <si>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</si>
  <si>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</si>
  <si>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</si>
  <si>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</si>
  <si>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</si>
  <si>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</si>
  <si>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</si>
  <si>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</si>
  <si>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</si>
  <si>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</si>
  <si>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</si>
  <si>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</si>
  <si>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</si>
  <si>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</si>
  <si>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</si>
  <si>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</si>
  <si>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</si>
  <si>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</si>
  <si>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</si>
  <si>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</si>
  <si>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</si>
  <si>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</si>
  <si>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</si>
  <si>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</si>
  <si>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</si>
  <si>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</si>
  <si>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</si>
  <si>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</si>
  <si>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</si>
  <si>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</si>
  <si>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</si>
  <si>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</si>
  <si>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</si>
  <si>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</si>
  <si>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</si>
  <si>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</si>
  <si>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</si>
  <si>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</si>
  <si>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</si>
  <si>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</si>
  <si>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</si>
  <si>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</si>
  <si>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</si>
  <si>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</si>
  <si>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</si>
  <si>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</si>
  <si>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</si>
  <si>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</si>
  <si>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</si>
  <si>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</si>
  <si>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</si>
  <si>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</si>
  <si>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</si>
  <si>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</si>
  <si>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</si>
  <si>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</si>
  <si>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</si>
  <si>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</si>
  <si>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</si>
  <si>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</si>
  <si>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</si>
  <si>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</si>
  <si>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</si>
  <si>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</si>
  <si>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</si>
  <si>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</si>
  <si>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</si>
  <si>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</si>
  <si>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</si>
  <si>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</si>
  <si>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</si>
  <si>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</si>
  <si>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</si>
  <si>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</si>
  <si>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</si>
  <si>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</si>
  <si>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</si>
  <si>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</si>
  <si>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</si>
  <si>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</si>
  <si>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</si>
  <si>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</si>
  <si>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</si>
  <si>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</si>
  <si>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</si>
  <si>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</si>
  <si>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</si>
  <si>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</si>
  <si>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</si>
  <si>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</si>
  <si>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</si>
  <si>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</si>
  <si>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</si>
  <si>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</si>
  <si>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</si>
  <si>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</si>
  <si>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</si>
  <si>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</si>
  <si>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</si>
  <si>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</si>
  <si>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</si>
  <si>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</si>
  <si>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</si>
  <si>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</si>
  <si>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</si>
  <si>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</si>
  <si>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</si>
  <si>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</si>
  <si>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</si>
  <si>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</si>
  <si>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</si>
  <si>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</si>
  <si>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</si>
  <si>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</si>
  <si>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</si>
  <si>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</si>
  <si>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</si>
  <si>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</si>
  <si>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</si>
  <si>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</si>
  <si>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</si>
  <si>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</si>
  <si>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</si>
  <si>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</si>
  <si>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</si>
  <si>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</si>
  <si>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</si>
  <si>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</si>
  <si>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</si>
  <si>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</si>
  <si>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</si>
  <si>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</si>
  <si>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</si>
  <si>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</si>
  <si>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</si>
  <si>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</si>
  <si>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</si>
  <si>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</si>
  <si>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</si>
  <si>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</si>
  <si>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</si>
  <si>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</si>
  <si>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</si>
  <si>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</si>
  <si>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</si>
  <si>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</si>
  <si>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</si>
  <si>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</si>
  <si>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</si>
  <si>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</si>
  <si>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</si>
  <si>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</si>
  <si>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</si>
  <si>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</si>
  <si>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</si>
  <si>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</si>
  <si>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</si>
  <si>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</si>
  <si>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</si>
  <si>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</si>
  <si>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</si>
  <si>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</si>
  <si>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</si>
  <si>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</si>
  <si>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</si>
  <si>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</si>
  <si>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</si>
  <si>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</si>
  <si>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</si>
  <si>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</si>
  <si>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</si>
  <si>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</si>
  <si>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</si>
  <si>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</si>
  <si>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</si>
  <si>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</si>
  <si>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</si>
  <si>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</si>
  <si>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</si>
  <si>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</si>
  <si>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</si>
  <si>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</si>
  <si>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</si>
  <si>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</si>
  <si>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</si>
  <si>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</si>
  <si>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</si>
  <si>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</si>
  <si>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</si>
  <si>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</si>
  <si>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</si>
  <si>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</si>
  <si>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</si>
  <si>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</si>
  <si>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</si>
  <si>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</si>
  <si>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</si>
  <si>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</si>
  <si>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</si>
  <si>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</si>
  <si>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</si>
  <si>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</si>
  <si>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</si>
  <si>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</si>
  <si>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</si>
  <si>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</si>
  <si>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</si>
  <si>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</si>
  <si>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</si>
  <si>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</si>
  <si>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</si>
  <si>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</si>
  <si>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</si>
  <si>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</si>
  <si>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</si>
  <si>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</si>
  <si>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</si>
  <si>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</si>
  <si>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</si>
  <si>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</si>
  <si>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</si>
  <si>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</si>
  <si>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</si>
  <si>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</si>
  <si>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</si>
  <si>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</si>
  <si>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</si>
  <si>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</si>
  <si>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</si>
  <si>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</si>
  <si>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</si>
  <si>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</si>
  <si>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</si>
  <si>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</si>
  <si>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</si>
  <si>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</si>
  <si>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</si>
  <si>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</si>
  <si>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</si>
  <si>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</si>
  <si>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</si>
  <si>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</si>
  <si>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</si>
  <si>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</si>
  <si>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</si>
  <si>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</si>
  <si>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</si>
  <si>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</si>
  <si>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</si>
  <si>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</si>
  <si>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</si>
  <si>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</si>
  <si>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</si>
  <si>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</si>
  <si>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</si>
  <si>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</si>
  <si>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</si>
  <si>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</si>
  <si>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</si>
  <si>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</si>
  <si>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</si>
  <si>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</si>
  <si>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</si>
  <si>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</si>
  <si>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</si>
  <si>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</si>
  <si>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</si>
  <si>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</si>
  <si>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</si>
  <si>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</si>
  <si>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</si>
  <si>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</si>
  <si>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</si>
  <si>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</si>
  <si>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</si>
  <si>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</si>
  <si>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</si>
  <si>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</si>
  <si>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</si>
  <si>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</si>
  <si>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</si>
  <si>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</si>
  <si>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</si>
  <si>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</si>
  <si>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</si>
  <si>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</si>
  <si>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</si>
  <si>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</si>
  <si>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</si>
  <si>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</si>
  <si>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</si>
  <si>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</si>
  <si>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</si>
  <si>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</si>
  <si>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</si>
  <si>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</si>
  <si>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</si>
  <si>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</si>
  <si>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</si>
  <si>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</si>
  <si>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</si>
  <si>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</si>
  <si>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</si>
  <si>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</si>
  <si>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</si>
  <si>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</si>
  <si>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</si>
  <si>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</si>
  <si>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</si>
  <si>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</si>
  <si>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</si>
  <si>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</si>
  <si>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</si>
  <si>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</si>
  <si>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</si>
  <si>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</si>
  <si>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</si>
  <si>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</si>
  <si>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</si>
  <si>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</si>
  <si>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</si>
  <si>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</si>
  <si>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</si>
  <si>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</si>
  <si>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</si>
  <si>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</si>
  <si>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</si>
  <si>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</si>
  <si>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</si>
  <si>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</si>
  <si>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</si>
  <si>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</si>
  <si>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</si>
  <si>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</si>
  <si>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</si>
  <si>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</si>
  <si>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</si>
  <si>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</si>
  <si>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</si>
  <si>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</si>
  <si>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</si>
  <si>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</si>
  <si>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</si>
  <si>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</si>
  <si>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</si>
  <si>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</si>
  <si>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</si>
  <si>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</si>
  <si>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</si>
  <si>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</si>
  <si>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</si>
  <si>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</si>
  <si>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</si>
  <si>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</si>
  <si>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</si>
  <si>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</si>
  <si>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</si>
  <si>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</si>
  <si>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</si>
  <si>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</si>
  <si>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</si>
  <si>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</si>
  <si>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</si>
  <si>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</si>
  <si>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</si>
  <si>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</si>
  <si>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</si>
  <si>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</si>
  <si>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</si>
  <si>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</si>
  <si>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</si>
  <si>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</si>
  <si>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</si>
  <si>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</si>
  <si>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</si>
  <si>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</si>
  <si>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</si>
  <si>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</si>
  <si>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</si>
  <si>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</si>
  <si>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</si>
  <si>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</si>
  <si>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</si>
  <si>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</si>
  <si>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</si>
  <si>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</si>
  <si>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</si>
  <si>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</si>
  <si>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</si>
  <si>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</si>
  <si>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</si>
  <si>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</si>
  <si>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</si>
  <si>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</si>
  <si>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</si>
  <si>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</si>
  <si>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</si>
  <si>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</si>
  <si>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</si>
  <si>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</si>
  <si>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</si>
  <si>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</si>
  <si>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</si>
  <si>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</si>
  <si>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</si>
  <si>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</si>
  <si>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</si>
  <si>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</si>
  <si>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</si>
  <si>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</si>
  <si>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</si>
  <si>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</si>
  <si>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</si>
  <si>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</si>
  <si>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</si>
  <si>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</si>
  <si>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</si>
  <si>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</si>
  <si>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</si>
  <si>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</si>
  <si>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</si>
  <si>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</si>
  <si>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</si>
  <si>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</si>
  <si>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</si>
  <si>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</si>
  <si>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</si>
  <si>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</si>
  <si>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</si>
  <si>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</si>
  <si>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</si>
  <si>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</si>
  <si>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</si>
  <si>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</si>
  <si>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</si>
  <si>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</si>
  <si>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</si>
  <si>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</si>
  <si>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</si>
  <si>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</si>
  <si>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</si>
  <si>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</si>
  <si>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</si>
  <si>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</si>
  <si>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</si>
  <si>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</si>
  <si>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</si>
  <si>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</si>
  <si>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</si>
  <si>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</si>
  <si>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</si>
  <si>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</si>
  <si>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</si>
  <si>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</si>
  <si>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</si>
  <si>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</si>
  <si>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</si>
  <si>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</si>
  <si>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</si>
  <si>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</si>
  <si>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</si>
  <si>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</si>
  <si>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</si>
  <si>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</si>
  <si>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</si>
  <si>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</si>
  <si>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</si>
  <si>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</si>
  <si>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</si>
  <si>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</si>
  <si>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</si>
  <si>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</si>
  <si>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</si>
  <si>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</si>
  <si>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</si>
  <si>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</si>
  <si>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</si>
  <si>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</si>
  <si>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</si>
  <si>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</si>
  <si>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</si>
  <si>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</si>
  <si>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</si>
  <si>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</si>
  <si>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</si>
  <si>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</si>
  <si>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</si>
  <si>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</si>
  <si>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</si>
  <si>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</si>
  <si>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</si>
  <si>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</si>
  <si>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</si>
  <si>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</si>
  <si>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</si>
  <si>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</si>
  <si>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</si>
  <si>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</si>
  <si>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</si>
  <si>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</si>
  <si>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</si>
  <si>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</si>
  <si>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</si>
  <si>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</si>
  <si>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</si>
  <si>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</si>
  <si>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</si>
  <si>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</si>
  <si>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</si>
  <si>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</si>
  <si>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</si>
  <si>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</si>
  <si>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</si>
  <si>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</si>
  <si>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</si>
  <si>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</si>
  <si>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</si>
  <si>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</si>
  <si>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</si>
  <si>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</si>
  <si>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</si>
  <si>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</si>
  <si>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</si>
  <si>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</si>
  <si>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</si>
  <si>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</si>
  <si>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</si>
  <si>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</si>
  <si>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</si>
  <si>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</si>
  <si>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</si>
  <si>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</si>
  <si>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</si>
  <si>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</si>
  <si>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</si>
  <si>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</si>
  <si>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</si>
  <si>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</si>
  <si>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</si>
  <si>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</si>
  <si>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</si>
  <si>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</si>
  <si>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</si>
  <si>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</si>
  <si>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</si>
  <si>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</si>
  <si>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</si>
  <si>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</si>
  <si>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</si>
  <si>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</si>
  <si>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</si>
  <si>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</si>
  <si>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</si>
  <si>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</si>
  <si>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</si>
  <si>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</si>
  <si>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</si>
  <si>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</si>
  <si>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</si>
  <si>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</si>
  <si>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</si>
  <si>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</si>
  <si>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</si>
  <si>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</si>
  <si>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</si>
  <si>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</si>
  <si>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</si>
  <si>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</si>
  <si>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</si>
  <si>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</si>
  <si>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</si>
  <si>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</si>
  <si>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</si>
  <si>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</si>
  <si>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</si>
  <si>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</si>
  <si>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</si>
  <si>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</si>
  <si>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</si>
  <si>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</si>
  <si>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</si>
  <si>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</si>
  <si>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</si>
  <si>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</si>
  <si>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</si>
  <si>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</si>
  <si>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</si>
  <si>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</si>
  <si>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</si>
  <si>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</si>
  <si>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</si>
  <si>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</si>
  <si>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</si>
  <si>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</si>
  <si>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</si>
  <si>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</si>
  <si>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</si>
  <si>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</si>
  <si>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</si>
  <si>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</si>
  <si>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</si>
  <si>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</si>
  <si>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</si>
  <si>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</si>
  <si>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</si>
  <si>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</si>
  <si>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</si>
  <si>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</si>
  <si>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</si>
  <si>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</si>
  <si>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</si>
  <si>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</si>
  <si>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</si>
  <si>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</si>
  <si>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</si>
  <si>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</si>
  <si>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</si>
  <si>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</si>
  <si>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</si>
  <si>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</si>
  <si>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</si>
  <si>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</si>
  <si>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</si>
  <si>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</si>
  <si>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</si>
  <si>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</si>
  <si>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</si>
  <si>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</si>
  <si>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</si>
  <si>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</si>
  <si>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</si>
  <si>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</si>
  <si>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</si>
  <si>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</si>
  <si>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</si>
  <si>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</si>
  <si>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</si>
  <si>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</si>
  <si>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</si>
  <si>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</si>
  <si>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</si>
  <si>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</si>
  <si>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</si>
  <si>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</si>
  <si>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</si>
  <si>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</si>
  <si>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</si>
  <si>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</si>
  <si>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</si>
  <si>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</si>
  <si>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</si>
  <si>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</si>
  <si>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</si>
  <si>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</si>
  <si>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</si>
  <si>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</si>
  <si>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</si>
  <si>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</si>
  <si>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</si>
  <si>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</si>
  <si>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</si>
  <si>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</si>
  <si>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</si>
  <si>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</si>
  <si>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</si>
  <si>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</si>
  <si>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</si>
  <si>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</si>
  <si>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</si>
  <si>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</si>
  <si>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</si>
  <si>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</si>
  <si>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</si>
  <si>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</si>
  <si>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</si>
  <si>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</si>
  <si>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</si>
  <si>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</si>
  <si>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</si>
  <si>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</si>
  <si>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</si>
  <si>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</si>
  <si>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</si>
  <si>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</si>
  <si>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</si>
  <si>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</si>
  <si>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</si>
  <si>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</si>
  <si>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</si>
  <si>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</si>
  <si>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</si>
  <si>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</si>
  <si>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</si>
  <si>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</si>
  <si>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</si>
  <si>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</si>
  <si>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</si>
  <si>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</si>
  <si>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</si>
  <si>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</si>
  <si>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</si>
  <si>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</si>
  <si>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</si>
  <si>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</si>
  <si>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</si>
  <si>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</si>
  <si>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</si>
  <si>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</si>
  <si>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</si>
  <si>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</si>
  <si>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</si>
  <si>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</si>
  <si>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</si>
  <si>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</si>
  <si>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</si>
  <si>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</si>
  <si>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</si>
  <si>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</si>
  <si>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</si>
  <si>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</si>
  <si>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</si>
  <si>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</si>
  <si>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</si>
  <si>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</si>
  <si>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</si>
  <si>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</si>
  <si>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</si>
  <si>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</si>
  <si>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</si>
  <si>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</si>
  <si>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</si>
  <si>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</si>
  <si>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</si>
  <si>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</si>
  <si>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</si>
  <si>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</si>
  <si>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</si>
  <si>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</si>
  <si>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</si>
  <si>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</si>
  <si>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</si>
  <si>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</si>
  <si>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</si>
  <si>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</si>
  <si>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</si>
  <si>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</si>
  <si>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</si>
  <si>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</si>
  <si>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</si>
  <si>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</si>
  <si>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</si>
  <si>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</si>
  <si>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</si>
  <si>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</si>
  <si>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</si>
  <si>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</si>
  <si>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</si>
  <si>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</si>
  <si>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</si>
  <si>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</si>
  <si>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</si>
  <si>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</si>
  <si>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</si>
  <si>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</si>
  <si>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</si>
  <si>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</si>
  <si>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</si>
  <si>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</si>
  <si>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</si>
  <si>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</si>
  <si>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</si>
  <si>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</si>
  <si>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</si>
  <si>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</si>
  <si>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</si>
  <si>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</si>
  <si>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</si>
  <si>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</si>
  <si>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</si>
  <si>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</si>
  <si>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</si>
  <si>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</si>
  <si>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</si>
  <si>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</si>
  <si>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</si>
  <si>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</si>
  <si>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</si>
  <si>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</si>
  <si>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</si>
  <si>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</si>
  <si>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</si>
  <si>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</si>
  <si>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</si>
  <si>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</si>
  <si>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</si>
  <si>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</si>
  <si>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</si>
  <si>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</si>
  <si>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</si>
  <si>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</si>
  <si>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</si>
  <si>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</si>
  <si>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</si>
  <si>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</si>
  <si>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</si>
  <si>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</si>
  <si>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</si>
  <si>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</si>
  <si>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</si>
  <si>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</si>
  <si>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</si>
  <si>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</si>
  <si>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</si>
  <si>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</si>
  <si>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</si>
  <si>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</si>
  <si>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</si>
  <si>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</si>
  <si>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</si>
  <si>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</si>
  <si>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</si>
  <si>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</si>
  <si>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</si>
  <si>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</si>
  <si>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</si>
  <si>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</si>
  <si>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</si>
  <si>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</si>
  <si>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</si>
  <si>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</si>
  <si>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</si>
  <si>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</si>
  <si>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</si>
  <si>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</si>
  <si>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</si>
  <si>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</si>
  <si>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</si>
  <si>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</si>
  <si>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</si>
  <si>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</si>
  <si>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</si>
  <si>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</si>
  <si>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</si>
  <si>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</si>
  <si>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</si>
  <si>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</si>
  <si>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</si>
  <si>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</si>
  <si>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</si>
  <si>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</si>
  <si>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</si>
  <si>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</si>
  <si>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</si>
  <si>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</si>
  <si>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</si>
  <si>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</si>
  <si>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</si>
  <si>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</si>
  <si>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</si>
  <si>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</si>
  <si>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</si>
  <si>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</si>
  <si>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</si>
  <si>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</si>
  <si>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</si>
  <si>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</si>
  <si>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</si>
  <si>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</si>
  <si>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</si>
  <si>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</si>
  <si>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</si>
  <si>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</si>
  <si>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</si>
  <si>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</si>
  <si>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</si>
  <si>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</si>
  <si>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</si>
  <si>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</si>
  <si>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</si>
  <si>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</si>
  <si>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</si>
  <si>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</si>
  <si>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</si>
  <si>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</si>
  <si>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</si>
  <si>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</si>
  <si>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</si>
  <si>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</si>
  <si>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</si>
  <si>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</si>
  <si>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</si>
  <si>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</si>
  <si>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</si>
  <si>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</si>
  <si>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</si>
  <si>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</si>
  <si>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</si>
  <si>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</si>
  <si>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</si>
  <si>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</si>
  <si>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</si>
  <si>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</si>
  <si>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</si>
  <si>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</si>
  <si>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</si>
  <si>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</si>
  <si>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</si>
  <si>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</si>
  <si>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</si>
  <si>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</si>
  <si>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</si>
  <si>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</si>
  <si>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</si>
  <si>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</si>
  <si>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</si>
  <si>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</si>
  <si>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</si>
  <si>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</si>
  <si>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</si>
  <si>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</si>
  <si>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</si>
  <si>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</si>
  <si>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</si>
  <si>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</si>
  <si>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</si>
  <si>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</si>
  <si>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</si>
  <si>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</si>
  <si>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</si>
  <si>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</si>
  <si>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</si>
  <si>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</si>
  <si>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</si>
  <si>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</si>
  <si>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</si>
  <si>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</si>
  <si>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</si>
  <si>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</si>
  <si>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</si>
  <si>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</si>
  <si>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</si>
  <si>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</si>
  <si>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</si>
  <si>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</si>
  <si>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</si>
  <si>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</si>
  <si>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</si>
  <si>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</si>
  <si>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</si>
  <si>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</si>
  <si>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</si>
  <si>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</si>
  <si>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</si>
  <si>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</si>
  <si>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</si>
  <si>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</si>
  <si>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</si>
  <si>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</si>
  <si>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</si>
  <si>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</si>
  <si>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</si>
  <si>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</si>
  <si>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</si>
  <si>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</si>
  <si>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</si>
  <si>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</si>
  <si>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</si>
  <si>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</si>
  <si>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</si>
  <si>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</si>
  <si>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</si>
  <si>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</si>
  <si>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</si>
  <si>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</si>
  <si>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</si>
  <si>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</si>
  <si>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</si>
  <si>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</si>
  <si>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</si>
  <si>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</si>
  <si>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</si>
  <si>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</si>
  <si>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</si>
  <si>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</si>
  <si>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</si>
  <si>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</si>
  <si>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</si>
  <si>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</si>
  <si>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</si>
  <si>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</si>
  <si>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</si>
  <si>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</si>
  <si>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</si>
  <si>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</si>
  <si>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</si>
  <si>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</si>
  <si>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</si>
  <si>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</si>
  <si>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</si>
  <si>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</si>
  <si>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</si>
  <si>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</si>
  <si>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</si>
  <si>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</si>
  <si>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</si>
  <si>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</si>
  <si>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</si>
  <si>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</si>
  <si>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</si>
  <si>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</si>
  <si>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</si>
  <si>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</si>
  <si>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</si>
  <si>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</si>
  <si>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</si>
  <si>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</si>
  <si>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</si>
  <si>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</si>
  <si>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</si>
  <si>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</si>
  <si>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</si>
  <si>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</si>
  <si>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</si>
  <si>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</si>
  <si>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</si>
  <si>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</si>
  <si>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</si>
  <si>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</si>
  <si>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</si>
  <si>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</si>
  <si>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</si>
  <si>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</si>
  <si>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</si>
  <si>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</si>
  <si>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</si>
  <si>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</si>
  <si>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</si>
  <si>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</si>
  <si>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</si>
  <si>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</si>
  <si>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</si>
  <si>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</si>
  <si>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</si>
  <si>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</si>
  <si>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</si>
  <si>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</si>
  <si>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</si>
  <si>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</si>
  <si>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</si>
  <si>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</si>
  <si>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</si>
  <si>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</si>
  <si>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</si>
  <si>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</si>
  <si>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</si>
  <si>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</si>
  <si>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</si>
  <si>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</si>
  <si>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</si>
  <si>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</si>
  <si>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</si>
  <si>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</si>
  <si>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</si>
  <si>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</si>
  <si>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</si>
  <si>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</si>
  <si>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</si>
  <si>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</si>
  <si>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</si>
  <si>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</si>
  <si>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</si>
  <si>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</si>
  <si>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</si>
  <si>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</si>
  <si>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</si>
  <si>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</si>
  <si>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</si>
  <si>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</si>
  <si>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</si>
  <si>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</si>
  <si>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</si>
  <si>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</si>
  <si>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</si>
  <si>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</si>
  <si>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</si>
  <si>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</si>
  <si>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</si>
  <si>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</si>
  <si>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</si>
  <si>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</si>
  <si>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</si>
  <si>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</si>
  <si>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</si>
  <si>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</si>
  <si>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</si>
  <si>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</si>
  <si>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</si>
  <si>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</si>
  <si>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</si>
  <si>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</si>
  <si>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</si>
  <si>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</si>
  <si>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</si>
  <si>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</si>
  <si>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</si>
  <si>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</si>
  <si>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</si>
  <si>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</si>
  <si>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</si>
  <si>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</si>
  <si>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</si>
  <si>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</si>
  <si>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</si>
  <si>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</si>
  <si>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</si>
  <si>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</si>
  <si>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</si>
  <si>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</si>
  <si>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</si>
  <si>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</si>
  <si>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</si>
  <si>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</si>
  <si>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</si>
  <si>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</si>
  <si>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</si>
  <si>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</si>
  <si>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</si>
  <si>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</si>
  <si>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</si>
  <si>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</si>
  <si>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</si>
  <si>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</si>
  <si>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</si>
  <si>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</si>
  <si>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</si>
  <si>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</si>
  <si>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</si>
  <si>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</si>
  <si>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</si>
  <si>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</si>
  <si>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</si>
  <si>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</si>
  <si>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</si>
  <si>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</si>
  <si>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</si>
  <si>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</si>
  <si>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</si>
  <si>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</si>
  <si>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</si>
  <si>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</si>
  <si>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</si>
  <si>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</si>
  <si>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</si>
  <si>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</si>
  <si>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</si>
  <si>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</si>
  <si>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</si>
  <si>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</si>
  <si>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</si>
  <si>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</si>
  <si>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</si>
  <si>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</si>
  <si>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</si>
  <si>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</si>
  <si>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</si>
  <si>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</si>
  <si>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</si>
  <si>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</si>
  <si>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</si>
  <si>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</si>
  <si>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</si>
  <si>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</si>
  <si>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</si>
  <si>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</si>
  <si>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</si>
  <si>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</si>
  <si>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</si>
  <si>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</si>
  <si>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</si>
  <si>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</si>
  <si>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</si>
  <si>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</si>
  <si>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</si>
  <si>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</si>
  <si>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</si>
  <si>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</si>
  <si>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</si>
  <si>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</si>
  <si>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</si>
  <si>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</si>
  <si>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</si>
  <si>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</si>
  <si>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</si>
  <si>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</si>
  <si>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</si>
  <si>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</si>
  <si>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</si>
  <si>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</si>
  <si>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</si>
  <si>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</si>
  <si>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</si>
  <si>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</si>
  <si>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</si>
  <si>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</si>
  <si>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</si>
  <si>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</si>
  <si>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</si>
  <si>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</si>
  <si>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</si>
  <si>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</si>
  <si>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</si>
  <si>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</si>
  <si>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</si>
  <si>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</si>
  <si>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</si>
  <si>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</si>
  <si>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</si>
  <si>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</si>
  <si>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</si>
  <si>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</si>
  <si>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</si>
  <si>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</si>
  <si>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</si>
  <si>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</si>
  <si>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</si>
  <si>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</si>
  <si>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</si>
  <si>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</si>
  <si>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</si>
  <si>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</si>
  <si>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</si>
  <si>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</si>
  <si>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</si>
  <si>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</si>
  <si>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</si>
  <si>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</si>
  <si>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</si>
  <si>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</si>
  <si>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</si>
  <si>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</si>
  <si>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</si>
  <si>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</si>
  <si>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</si>
  <si>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</si>
  <si>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</si>
  <si>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</si>
  <si>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</si>
  <si>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</si>
  <si>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</si>
  <si>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</si>
  <si>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</si>
  <si>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</si>
  <si>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</si>
  <si>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</si>
  <si>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</si>
  <si>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</si>
  <si>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</si>
  <si>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</si>
  <si>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</si>
  <si>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</si>
  <si>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</si>
  <si>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</si>
  <si>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</si>
  <si>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</si>
  <si>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</si>
  <si>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</si>
  <si>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</si>
  <si>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</si>
  <si>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</si>
  <si>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</si>
  <si>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</si>
  <si>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</si>
  <si>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</si>
  <si>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</si>
  <si>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</si>
  <si>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</si>
  <si>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</si>
  <si>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</si>
  <si>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</si>
  <si>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</si>
  <si>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</si>
  <si>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</si>
  <si>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</si>
  <si>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</si>
  <si>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</si>
  <si>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</si>
  <si>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</si>
  <si>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</si>
  <si>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</si>
  <si>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</si>
  <si>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</si>
  <si>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</si>
  <si>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</si>
  <si>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</si>
  <si>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</si>
  <si>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</si>
  <si>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</si>
  <si>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</si>
  <si>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</si>
  <si>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</si>
  <si>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</si>
  <si>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</si>
  <si>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</si>
  <si>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</si>
  <si>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</si>
  <si>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</si>
  <si>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</si>
  <si>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</si>
  <si>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</si>
  <si>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</si>
  <si>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</si>
  <si>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</si>
  <si>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</si>
  <si>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</si>
  <si>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</si>
  <si>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</si>
  <si>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</si>
  <si>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</si>
  <si>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</si>
  <si>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</si>
  <si>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</si>
  <si>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</si>
  <si>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</si>
  <si>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</si>
  <si>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</si>
  <si>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</si>
  <si>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</si>
  <si>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</si>
  <si>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</si>
  <si>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</si>
  <si>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</si>
  <si>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</si>
  <si>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</si>
  <si>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</si>
  <si>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</si>
  <si>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</si>
  <si>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</si>
  <si>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</si>
  <si>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</si>
  <si>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</si>
  <si>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</si>
  <si>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</si>
  <si>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</si>
  <si>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</si>
  <si>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</si>
  <si>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</si>
  <si>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</si>
  <si>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</si>
  <si>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</si>
  <si>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</si>
  <si>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</si>
  <si>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</si>
  <si>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</si>
  <si>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</si>
  <si>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</si>
  <si>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</si>
  <si>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</si>
  <si>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</si>
  <si>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</si>
  <si>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</si>
  <si>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</si>
  <si>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</si>
  <si>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</si>
  <si>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</si>
  <si>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</si>
  <si>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</si>
  <si>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</si>
  <si>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</si>
  <si>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</si>
  <si>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</si>
  <si>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</si>
  <si>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</si>
  <si>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</si>
  <si>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</si>
  <si>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</si>
  <si>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</si>
  <si>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</si>
  <si>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</si>
  <si>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</si>
  <si>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</si>
  <si>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</si>
  <si>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</si>
  <si>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</si>
  <si>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</si>
  <si>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</si>
  <si>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</si>
  <si>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</si>
  <si>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</si>
  <si>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</si>
  <si>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</si>
  <si>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</si>
  <si>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</si>
  <si>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</si>
  <si>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</si>
  <si>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</si>
  <si>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</si>
  <si>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</si>
  <si>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</si>
  <si>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</si>
  <si>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</si>
  <si>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</si>
  <si>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</si>
  <si>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</si>
  <si>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</si>
  <si>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</si>
  <si>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</si>
  <si>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</si>
  <si>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AQUISIÇÃO DE GÊNEROS ALIMENTÍCIOS DA AGRICULTURA FAMILIAR E DO EMPREENDEDOR FAMILIAR RURAL PARA ATENDIMENTO PNAE.</t>
  </si>
  <si>
    <t>PREFEITURA MUNICIPAL DE COTIPORÃ</t>
  </si>
  <si>
    <t>90898487000164</t>
  </si>
  <si>
    <t>bebida lactea</t>
  </si>
  <si>
    <t>bebida lactea zero lactose</t>
  </si>
  <si>
    <t>carne bovina patinho</t>
  </si>
  <si>
    <t>carne moida</t>
  </si>
  <si>
    <t>creme de leite</t>
  </si>
  <si>
    <t>doce cremoso</t>
  </si>
  <si>
    <t>doce de leite</t>
  </si>
  <si>
    <t>queijo mussarela</t>
  </si>
  <si>
    <t>queijo mussarela zero lactose</t>
  </si>
  <si>
    <t>requeijao</t>
  </si>
  <si>
    <t>requeijão zero lactose</t>
  </si>
  <si>
    <t>salsichão</t>
  </si>
  <si>
    <t>abobora moranga</t>
  </si>
  <si>
    <t>alface</t>
  </si>
  <si>
    <t>alho</t>
  </si>
  <si>
    <t>alho poró</t>
  </si>
  <si>
    <t>batata doce</t>
  </si>
  <si>
    <t>batato baroa</t>
  </si>
  <si>
    <t>bergamota</t>
  </si>
  <si>
    <t>beterraba</t>
  </si>
  <si>
    <t>brocolis</t>
  </si>
  <si>
    <t>caqui</t>
  </si>
  <si>
    <t>cebola</t>
  </si>
  <si>
    <t>cenoura</t>
  </si>
  <si>
    <t>chuchu</t>
  </si>
  <si>
    <t>couve chines ou acelga</t>
  </si>
  <si>
    <t>couve flor</t>
  </si>
  <si>
    <t>mandioca</t>
  </si>
  <si>
    <t>morango</t>
  </si>
  <si>
    <t>pepino</t>
  </si>
  <si>
    <t>pessego</t>
  </si>
  <si>
    <t>repolho</t>
  </si>
  <si>
    <t>rúcula</t>
  </si>
  <si>
    <t>suco integral</t>
  </si>
  <si>
    <t>tempero verde</t>
  </si>
  <si>
    <t>tomate</t>
  </si>
  <si>
    <t xml:space="preserve">uva </t>
  </si>
  <si>
    <t>biscoito</t>
  </si>
  <si>
    <t>bolo tipo cuca</t>
  </si>
  <si>
    <t>cuca italiana</t>
  </si>
  <si>
    <t>pão caseiro</t>
  </si>
  <si>
    <t>pão sovado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</si>
</sst>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showZeros="0" workbookViewId="0">
      <selection activeCell="G2" sqref="G2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3945</v>
      </c>
      <c r="C2" s="189"/>
      <c r="D2" s="76" t="s">
        <v>162</v>
      </c>
      <c r="E2" s="112">
        <v>1</v>
      </c>
      <c r="F2" s="77" t="s">
        <v>163</v>
      </c>
      <c r="G2" s="35">
        <v>2021</v>
      </c>
      <c r="H2" s="89"/>
    </row>
    <row r="3" spans="1:8" s="92" customFormat="1" ht="31.5" customHeight="1" thickBot="1" x14ac:dyDescent="0.3">
      <c r="A3" s="41" t="s">
        <v>153</v>
      </c>
      <c r="B3" s="190" t="s">
        <v>3971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3972</v>
      </c>
      <c r="C4" s="192"/>
      <c r="D4" s="192"/>
      <c r="E4" s="193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182652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43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workbookViewId="0">
      <selection activeCell="J55" sqref="J5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00" t="s">
        <v>3676</v>
      </c>
      <c r="B1" s="201"/>
      <c r="C1" s="201"/>
      <c r="D1" s="201"/>
      <c r="E1" s="201"/>
      <c r="F1" s="201"/>
      <c r="G1" s="201"/>
      <c r="H1" s="201"/>
      <c r="I1" s="201"/>
      <c r="J1" s="201"/>
      <c r="K1" s="202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3" t="str">
        <f>IF(Identificação!B2=0,"",Identificação!B2)</f>
        <v>Chamada Pública / PNAE</v>
      </c>
      <c r="D2" s="203"/>
      <c r="E2" s="203"/>
      <c r="F2" s="203"/>
      <c r="G2" s="203"/>
      <c r="H2" s="43" t="s">
        <v>151</v>
      </c>
      <c r="I2" s="44">
        <f>IF(Identificação!E2=0,"",Identificação!E2)</f>
        <v>1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 x14ac:dyDescent="0.3">
      <c r="A3" s="209" t="s">
        <v>153</v>
      </c>
      <c r="B3" s="210"/>
      <c r="C3" s="211" t="str">
        <f>IF(Identificação!B3=0,"",Identificação!B3)</f>
        <v>AQUISIÇÃO DE GÊNEROS ALIMENTÍCIOS DA AGRICULTURA FAMILIAR E DO EMPREENDEDOR FAMILIAR RURAL PARA ATENDIMENTO PNAE.</v>
      </c>
      <c r="D3" s="211"/>
      <c r="E3" s="211"/>
      <c r="F3" s="211"/>
      <c r="G3" s="211"/>
      <c r="H3" s="211"/>
      <c r="I3" s="211"/>
      <c r="J3" s="211"/>
      <c r="K3" s="212"/>
      <c r="L3" s="144"/>
      <c r="M3" s="144"/>
    </row>
    <row r="4" spans="1:18" s="45" customFormat="1" ht="15.75" thickBot="1" x14ac:dyDescent="0.3">
      <c r="A4" s="46" t="s">
        <v>176</v>
      </c>
      <c r="B4" s="47"/>
      <c r="C4" s="205" t="str">
        <f>IF(Identificação!B4=0,"",Identificação!B4)</f>
        <v>PREFEITURA MUNICIPAL DE COTIPORÃ</v>
      </c>
      <c r="D4" s="205"/>
      <c r="E4" s="205"/>
      <c r="F4" s="205"/>
      <c r="G4" s="205"/>
      <c r="H4" s="205"/>
      <c r="I4" s="205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5" t="str">
        <f>IF(Identificação!B5=0,"",Identificação!B5)</f>
        <v>Compras</v>
      </c>
      <c r="D5" s="205"/>
      <c r="E5" s="205"/>
      <c r="F5" s="205"/>
      <c r="G5" s="206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07">
        <f>SUMIFS(K12:K39953,B12:B39953,"&gt;0",K12:K39953,"&lt;&gt;0")</f>
        <v>182652</v>
      </c>
      <c r="D6" s="207"/>
      <c r="E6" s="207"/>
      <c r="F6" s="207"/>
      <c r="G6" s="208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220" t="s">
        <v>3762</v>
      </c>
      <c r="B10" s="220" t="s">
        <v>3760</v>
      </c>
      <c r="C10" s="220" t="s">
        <v>3761</v>
      </c>
      <c r="D10" s="196" t="s">
        <v>3675</v>
      </c>
      <c r="E10" s="222" t="s">
        <v>168</v>
      </c>
      <c r="F10" s="198" t="s">
        <v>3674</v>
      </c>
      <c r="G10" s="196" t="s">
        <v>156</v>
      </c>
      <c r="H10" s="217" t="s">
        <v>165</v>
      </c>
      <c r="I10" s="218"/>
      <c r="J10" s="218"/>
      <c r="K10" s="218"/>
      <c r="L10" s="218"/>
      <c r="M10" s="219"/>
      <c r="N10" s="213" t="s">
        <v>177</v>
      </c>
      <c r="O10" s="214"/>
      <c r="P10" s="215" t="s">
        <v>178</v>
      </c>
      <c r="Q10" s="216"/>
      <c r="R10" s="204" t="s">
        <v>3678</v>
      </c>
    </row>
    <row r="11" spans="1:18" s="40" customFormat="1" ht="45" x14ac:dyDescent="0.25">
      <c r="A11" s="221"/>
      <c r="B11" s="221"/>
      <c r="C11" s="221"/>
      <c r="D11" s="197"/>
      <c r="E11" s="223"/>
      <c r="F11" s="199"/>
      <c r="G11" s="197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4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500</v>
      </c>
      <c r="I12" s="166" t="s">
        <v>3702</v>
      </c>
      <c r="J12" s="174">
        <v>3.81</v>
      </c>
      <c r="K12" s="86">
        <f>IFERROR(IF(H12*J12&lt;&gt;0,ROUND(ROUND(H12,4)*ROUND(J12,4),2),""),"")</f>
        <v>1905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50</v>
      </c>
      <c r="I13" s="166" t="s">
        <v>3702</v>
      </c>
      <c r="J13" s="174">
        <v>5.93</v>
      </c>
      <c r="K13" s="167">
        <f>IFERROR(IF(H13*J13&lt;&gt;0,ROUND(ROUND(H13,4)*ROUND(J13,4),2),""),"")</f>
        <v>296.5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560</v>
      </c>
      <c r="I14" s="166" t="s">
        <v>3701</v>
      </c>
      <c r="J14" s="174">
        <v>41.9</v>
      </c>
      <c r="K14" s="156">
        <f>IFERROR(IF(H14*J14&lt;&gt;0,ROUND(ROUND(H14,4)*ROUND(J14,4),2),""),"")</f>
        <v>23464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1100</v>
      </c>
      <c r="I15" s="166" t="s">
        <v>3701</v>
      </c>
      <c r="J15" s="174">
        <v>44.76</v>
      </c>
      <c r="K15" s="156">
        <f t="shared" ref="K15:K78" si="0">IFERROR(IF(H15*J15&lt;&gt;0,ROUND(ROUND(H15,4)*ROUND(J15,4),2),""),"")</f>
        <v>49236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3978</v>
      </c>
      <c r="H16" s="174">
        <v>160</v>
      </c>
      <c r="I16" s="166" t="s">
        <v>3702</v>
      </c>
      <c r="J16" s="174">
        <v>2.94</v>
      </c>
      <c r="K16" s="156">
        <f t="shared" si="0"/>
        <v>470.4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80</v>
      </c>
      <c r="I17" s="166" t="s">
        <v>3702</v>
      </c>
      <c r="J17" s="174">
        <v>13.05</v>
      </c>
      <c r="K17" s="156">
        <f t="shared" si="0"/>
        <v>1044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3980</v>
      </c>
      <c r="H18" s="174">
        <v>15</v>
      </c>
      <c r="I18" s="166" t="s">
        <v>3702</v>
      </c>
      <c r="J18" s="174">
        <v>61</v>
      </c>
      <c r="K18" s="156">
        <f t="shared" si="0"/>
        <v>915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1359</v>
      </c>
      <c r="H19" s="174">
        <v>10</v>
      </c>
      <c r="I19" s="166" t="s">
        <v>3702</v>
      </c>
      <c r="J19" s="174">
        <v>9.2899999999999991</v>
      </c>
      <c r="K19" s="156">
        <f t="shared" si="0"/>
        <v>92.9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3981</v>
      </c>
      <c r="H20" s="174">
        <v>380</v>
      </c>
      <c r="I20" s="166" t="s">
        <v>3702</v>
      </c>
      <c r="J20" s="174">
        <v>37.619999999999997</v>
      </c>
      <c r="K20" s="156">
        <f t="shared" si="0"/>
        <v>14295.6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3982</v>
      </c>
      <c r="H21" s="174">
        <v>40</v>
      </c>
      <c r="I21" s="166" t="s">
        <v>3702</v>
      </c>
      <c r="J21" s="174">
        <v>8.36</v>
      </c>
      <c r="K21" s="156">
        <f t="shared" si="0"/>
        <v>334.4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3983</v>
      </c>
      <c r="H22" s="174">
        <v>25</v>
      </c>
      <c r="I22" s="166" t="s">
        <v>3702</v>
      </c>
      <c r="J22" s="174">
        <v>66</v>
      </c>
      <c r="K22" s="156">
        <f t="shared" si="0"/>
        <v>1650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IF(AND(G23&lt;&gt;"",H23&gt;0,I24&lt;&gt;"",J23&lt;&gt;0,K23&lt;&gt;0),COUNT($B$11:B22)+1,"")</f>
        <v>12</v>
      </c>
      <c r="C23" s="72">
        <v>12</v>
      </c>
      <c r="D23" s="141"/>
      <c r="E23" s="180"/>
      <c r="F23" s="107"/>
      <c r="G23" s="66" t="s">
        <v>3984</v>
      </c>
      <c r="H23" s="174">
        <v>30</v>
      </c>
      <c r="I23" s="166" t="s">
        <v>3702</v>
      </c>
      <c r="J23" s="174">
        <v>6.29</v>
      </c>
      <c r="K23" s="156">
        <f t="shared" si="0"/>
        <v>188.7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IF(AND(G24&lt;&gt;"",H24&gt;0,I25&lt;&gt;"",J24&lt;&gt;0,K24&lt;&gt;0),COUNT($B$11:B23)+1,"")</f>
        <v>13</v>
      </c>
      <c r="C24" s="72">
        <v>13</v>
      </c>
      <c r="D24" s="141"/>
      <c r="E24" s="180"/>
      <c r="F24" s="107"/>
      <c r="G24" s="66" t="s">
        <v>3985</v>
      </c>
      <c r="H24" s="174">
        <v>60</v>
      </c>
      <c r="I24" s="166" t="s">
        <v>3702</v>
      </c>
      <c r="J24" s="174">
        <v>23.83</v>
      </c>
      <c r="K24" s="156">
        <f t="shared" si="0"/>
        <v>1429.8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3986</v>
      </c>
      <c r="H25" s="174">
        <v>120</v>
      </c>
      <c r="I25" s="166" t="s">
        <v>3701</v>
      </c>
      <c r="J25" s="174">
        <v>3.3</v>
      </c>
      <c r="K25" s="156">
        <f t="shared" si="0"/>
        <v>396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3987</v>
      </c>
      <c r="H26" s="174">
        <v>500</v>
      </c>
      <c r="I26" s="166" t="s">
        <v>3702</v>
      </c>
      <c r="J26" s="174">
        <v>3.15</v>
      </c>
      <c r="K26" s="156">
        <f t="shared" si="0"/>
        <v>1575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3988</v>
      </c>
      <c r="H27" s="174">
        <v>10</v>
      </c>
      <c r="I27" s="166" t="s">
        <v>3702</v>
      </c>
      <c r="J27" s="174">
        <v>37.94</v>
      </c>
      <c r="K27" s="156">
        <f t="shared" si="0"/>
        <v>379.4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3989</v>
      </c>
      <c r="H28" s="174">
        <v>100</v>
      </c>
      <c r="I28" s="166" t="s">
        <v>3702</v>
      </c>
      <c r="J28" s="174">
        <v>4.0199999999999996</v>
      </c>
      <c r="K28" s="156">
        <f t="shared" si="0"/>
        <v>402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3990</v>
      </c>
      <c r="H29" s="174">
        <v>120</v>
      </c>
      <c r="I29" s="166" t="s">
        <v>3701</v>
      </c>
      <c r="J29" s="174">
        <v>4.82</v>
      </c>
      <c r="K29" s="156">
        <f t="shared" si="0"/>
        <v>578.4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3991</v>
      </c>
      <c r="H30" s="174">
        <v>40</v>
      </c>
      <c r="I30" s="166" t="s">
        <v>3701</v>
      </c>
      <c r="J30" s="174">
        <v>11.23</v>
      </c>
      <c r="K30" s="156">
        <f t="shared" si="0"/>
        <v>449.2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3992</v>
      </c>
      <c r="H31" s="174">
        <v>1100</v>
      </c>
      <c r="I31" s="166" t="s">
        <v>3701</v>
      </c>
      <c r="J31" s="174">
        <v>3.8</v>
      </c>
      <c r="K31" s="156">
        <f t="shared" si="0"/>
        <v>4180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3993</v>
      </c>
      <c r="H32" s="174">
        <v>180</v>
      </c>
      <c r="I32" s="166" t="s">
        <v>3701</v>
      </c>
      <c r="J32" s="174">
        <v>5.59</v>
      </c>
      <c r="K32" s="156">
        <f t="shared" si="0"/>
        <v>1006.2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3994</v>
      </c>
      <c r="H33" s="174">
        <v>280</v>
      </c>
      <c r="I33" s="166" t="s">
        <v>3702</v>
      </c>
      <c r="J33" s="174">
        <v>4.6500000000000004</v>
      </c>
      <c r="K33" s="156">
        <f t="shared" si="0"/>
        <v>1302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3995</v>
      </c>
      <c r="H34" s="174">
        <v>350</v>
      </c>
      <c r="I34" s="166" t="s">
        <v>3701</v>
      </c>
      <c r="J34" s="174">
        <v>6.14</v>
      </c>
      <c r="K34" s="156">
        <f t="shared" si="0"/>
        <v>2149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3996</v>
      </c>
      <c r="H35" s="174">
        <v>150</v>
      </c>
      <c r="I35" s="166" t="s">
        <v>3701</v>
      </c>
      <c r="J35" s="174">
        <v>2.91</v>
      </c>
      <c r="K35" s="156">
        <f t="shared" si="0"/>
        <v>436.5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3997</v>
      </c>
      <c r="H36" s="174">
        <v>180</v>
      </c>
      <c r="I36" s="166" t="s">
        <v>3701</v>
      </c>
      <c r="J36" s="174">
        <v>4.96</v>
      </c>
      <c r="K36" s="156">
        <f t="shared" si="0"/>
        <v>892.8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3998</v>
      </c>
      <c r="H37" s="174">
        <v>80</v>
      </c>
      <c r="I37" s="166" t="s">
        <v>3701</v>
      </c>
      <c r="J37" s="174">
        <v>4.25</v>
      </c>
      <c r="K37" s="156">
        <f t="shared" si="0"/>
        <v>340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3999</v>
      </c>
      <c r="H38" s="174">
        <v>200</v>
      </c>
      <c r="I38" s="166" t="s">
        <v>3702</v>
      </c>
      <c r="J38" s="174">
        <v>5.18</v>
      </c>
      <c r="K38" s="156">
        <f t="shared" si="0"/>
        <v>1036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4000</v>
      </c>
      <c r="H39" s="174">
        <v>280</v>
      </c>
      <c r="I39" s="166" t="s">
        <v>3702</v>
      </c>
      <c r="J39" s="174">
        <v>5.56</v>
      </c>
      <c r="K39" s="156">
        <f t="shared" si="0"/>
        <v>1556.8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4001</v>
      </c>
      <c r="H40" s="174">
        <v>250</v>
      </c>
      <c r="I40" s="166" t="s">
        <v>3701</v>
      </c>
      <c r="J40" s="174">
        <v>7.63</v>
      </c>
      <c r="K40" s="156">
        <f t="shared" si="0"/>
        <v>1907.5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4002</v>
      </c>
      <c r="H41" s="174">
        <v>330</v>
      </c>
      <c r="I41" s="166" t="s">
        <v>3701</v>
      </c>
      <c r="J41" s="174">
        <v>28.35</v>
      </c>
      <c r="K41" s="156">
        <f t="shared" si="0"/>
        <v>9355.5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4003</v>
      </c>
      <c r="H42" s="174">
        <v>50</v>
      </c>
      <c r="I42" s="166" t="s">
        <v>3701</v>
      </c>
      <c r="J42" s="174">
        <v>215</v>
      </c>
      <c r="K42" s="156">
        <f t="shared" si="0"/>
        <v>10750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4004</v>
      </c>
      <c r="H43" s="174">
        <v>270</v>
      </c>
      <c r="I43" s="166" t="s">
        <v>3701</v>
      </c>
      <c r="J43" s="174">
        <v>4.88</v>
      </c>
      <c r="K43" s="156">
        <f t="shared" si="0"/>
        <v>1317.6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4005</v>
      </c>
      <c r="H44" s="174">
        <v>200</v>
      </c>
      <c r="I44" s="166" t="s">
        <v>3702</v>
      </c>
      <c r="J44" s="174">
        <v>3.85</v>
      </c>
      <c r="K44" s="156">
        <f t="shared" si="0"/>
        <v>770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4006</v>
      </c>
      <c r="H45" s="174">
        <v>160</v>
      </c>
      <c r="I45" s="166" t="s">
        <v>3702</v>
      </c>
      <c r="J45" s="174">
        <v>2.9</v>
      </c>
      <c r="K45" s="156">
        <f t="shared" si="0"/>
        <v>464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/>
      <c r="D46" s="141"/>
      <c r="E46" s="180"/>
      <c r="F46" s="107"/>
      <c r="G46" s="66" t="s">
        <v>4007</v>
      </c>
      <c r="H46" s="174">
        <v>1350</v>
      </c>
      <c r="I46" s="166" t="s">
        <v>3702</v>
      </c>
      <c r="J46" s="174">
        <v>11.06</v>
      </c>
      <c r="K46" s="156">
        <f t="shared" si="0"/>
        <v>14931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/>
      <c r="D47" s="141"/>
      <c r="E47" s="180"/>
      <c r="F47" s="107"/>
      <c r="G47" s="66" t="s">
        <v>4008</v>
      </c>
      <c r="H47" s="174">
        <v>240</v>
      </c>
      <c r="I47" s="166" t="s">
        <v>3702</v>
      </c>
      <c r="J47" s="174">
        <v>3.3</v>
      </c>
      <c r="K47" s="156">
        <f t="shared" si="0"/>
        <v>792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/>
      <c r="D48" s="141"/>
      <c r="E48" s="180"/>
      <c r="F48" s="107"/>
      <c r="G48" s="66" t="s">
        <v>4009</v>
      </c>
      <c r="H48" s="174">
        <v>170</v>
      </c>
      <c r="I48" s="166" t="s">
        <v>3701</v>
      </c>
      <c r="J48" s="174">
        <v>7.62</v>
      </c>
      <c r="K48" s="156">
        <f t="shared" si="0"/>
        <v>1295.4000000000001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/>
      <c r="D49" s="141"/>
      <c r="E49" s="180"/>
      <c r="F49" s="107"/>
      <c r="G49" s="66" t="s">
        <v>4010</v>
      </c>
      <c r="H49" s="174">
        <v>250</v>
      </c>
      <c r="I49" s="166" t="s">
        <v>3701</v>
      </c>
      <c r="J49" s="174">
        <v>10.32</v>
      </c>
      <c r="K49" s="156">
        <f t="shared" si="0"/>
        <v>2580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/>
      <c r="D50" s="141"/>
      <c r="E50" s="180"/>
      <c r="F50" s="107"/>
      <c r="G50" s="66" t="s">
        <v>4011</v>
      </c>
      <c r="H50" s="174">
        <v>720</v>
      </c>
      <c r="I50" s="166" t="s">
        <v>3702</v>
      </c>
      <c r="J50" s="174">
        <v>15.96</v>
      </c>
      <c r="K50" s="156">
        <f t="shared" si="0"/>
        <v>11491.2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/>
      <c r="D51" s="141"/>
      <c r="E51" s="180"/>
      <c r="F51" s="107"/>
      <c r="G51" s="66" t="s">
        <v>4012</v>
      </c>
      <c r="H51" s="174">
        <v>210</v>
      </c>
      <c r="I51" s="166" t="s">
        <v>3701</v>
      </c>
      <c r="J51" s="174">
        <v>19.32</v>
      </c>
      <c r="K51" s="156">
        <f t="shared" si="0"/>
        <v>4057.2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/>
      <c r="D52" s="141"/>
      <c r="E52" s="180"/>
      <c r="F52" s="107"/>
      <c r="G52" s="66" t="s">
        <v>4013</v>
      </c>
      <c r="H52" s="174">
        <v>210</v>
      </c>
      <c r="I52" s="166" t="s">
        <v>3701</v>
      </c>
      <c r="J52" s="174">
        <v>15.64</v>
      </c>
      <c r="K52" s="156">
        <f t="shared" si="0"/>
        <v>3284.4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/>
      <c r="D53" s="141"/>
      <c r="E53" s="180"/>
      <c r="F53" s="107"/>
      <c r="G53" s="66" t="s">
        <v>4014</v>
      </c>
      <c r="H53" s="174">
        <v>100</v>
      </c>
      <c r="I53" s="166" t="s">
        <v>3701</v>
      </c>
      <c r="J53" s="174">
        <v>17.079999999999998</v>
      </c>
      <c r="K53" s="156">
        <f t="shared" si="0"/>
        <v>1708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/>
      <c r="D54" s="141"/>
      <c r="E54" s="180"/>
      <c r="F54" s="107"/>
      <c r="G54" s="66" t="s">
        <v>4015</v>
      </c>
      <c r="H54" s="174">
        <v>510</v>
      </c>
      <c r="I54" s="166" t="s">
        <v>3701</v>
      </c>
      <c r="J54" s="174">
        <v>11.66</v>
      </c>
      <c r="K54" s="156">
        <f t="shared" si="0"/>
        <v>5946.6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174"/>
      <c r="K55" s="156"/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174"/>
      <c r="K56" s="156"/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174"/>
      <c r="K57" s="156"/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174"/>
      <c r="K58" s="156"/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174"/>
      <c r="K59" s="156"/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174"/>
      <c r="K60" s="156"/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174"/>
      <c r="K61" s="156"/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174"/>
      <c r="K62" s="156"/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174"/>
      <c r="K63" s="156"/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174"/>
      <c r="K64" s="156"/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174"/>
      <c r="K65" s="156"/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174"/>
      <c r="K66" s="156"/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174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174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174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174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174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174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174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174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174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174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174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362204722" right="0.51181102362204722" top="0.31496062992125984" bottom="0.43307086614173229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I12:I22 I24:I1048576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workbookViewId="0">
      <selection activeCell="M14" sqref="M14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hidden="1" customWidth="1"/>
    <col min="10" max="10" width="14.140625" style="150" hidden="1" customWidth="1"/>
    <col min="11" max="11" width="10.7109375" style="69" hidden="1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4" t="s">
        <v>3679</v>
      </c>
      <c r="B1" s="225"/>
      <c r="C1" s="225"/>
      <c r="D1" s="225"/>
      <c r="E1" s="225"/>
      <c r="F1" s="225"/>
      <c r="G1" s="225"/>
      <c r="H1" s="226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3" t="str">
        <f>IF(Identificação!B2=0,"",Identificação!B2)</f>
        <v>Chamada Pública / PNAE</v>
      </c>
      <c r="D2" s="233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 x14ac:dyDescent="0.3">
      <c r="A3" s="231" t="s">
        <v>153</v>
      </c>
      <c r="B3" s="232"/>
      <c r="C3" s="229" t="str">
        <f>IF(Identificação!B3=0,"",Identificação!B3)</f>
        <v>AQUISIÇÃO DE GÊNEROS ALIMENTÍCIOS DA AGRICULTURA FAMILIAR E DO EMPREENDEDOR FAMILIAR RURAL PARA ATENDIMENTO PNAE.</v>
      </c>
      <c r="D3" s="229"/>
      <c r="E3" s="229"/>
      <c r="F3" s="229"/>
      <c r="G3" s="229"/>
      <c r="H3" s="230"/>
      <c r="I3" s="153"/>
      <c r="J3" s="153"/>
    </row>
    <row r="4" spans="1:12" s="29" customFormat="1" ht="15.75" thickBot="1" x14ac:dyDescent="0.3">
      <c r="A4" s="19" t="s">
        <v>3793</v>
      </c>
      <c r="B4" s="27"/>
      <c r="C4" s="192"/>
      <c r="D4" s="192"/>
      <c r="E4" s="192"/>
      <c r="F4" s="192"/>
      <c r="G4" s="23" t="s">
        <v>3754</v>
      </c>
      <c r="H4" s="125"/>
      <c r="I4" s="153"/>
      <c r="J4" s="153"/>
    </row>
    <row r="5" spans="1:12" s="29" customFormat="1" ht="15.75" thickBot="1" x14ac:dyDescent="0.3">
      <c r="A5" s="16" t="s">
        <v>169</v>
      </c>
      <c r="B5" s="23"/>
      <c r="C5" s="234" t="str">
        <f>IF(Identificação!B5=0,"",Identificação!B5)</f>
        <v>Compras</v>
      </c>
      <c r="D5" s="235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27">
        <f>SUMIFS(H12:H39953,B12:B39953,"&gt;0",H12:H39953,"&lt;&gt;0")</f>
        <v>0</v>
      </c>
      <c r="D6" s="228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36" t="s">
        <v>3755</v>
      </c>
      <c r="B10" s="236" t="s">
        <v>3756</v>
      </c>
      <c r="C10" s="236" t="s">
        <v>3677</v>
      </c>
      <c r="D10" s="238" t="s">
        <v>3757</v>
      </c>
      <c r="E10" s="240" t="s">
        <v>171</v>
      </c>
      <c r="F10" s="241"/>
      <c r="G10" s="241"/>
      <c r="H10" s="241"/>
      <c r="I10" s="241"/>
      <c r="J10" s="241"/>
      <c r="K10" s="241"/>
    </row>
    <row r="11" spans="1:12" s="28" customFormat="1" ht="45" x14ac:dyDescent="0.25">
      <c r="A11" s="237"/>
      <c r="B11" s="237"/>
      <c r="C11" s="237"/>
      <c r="D11" s="239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bebida lactea</v>
      </c>
      <c r="E12" s="176">
        <f>IF('Orçamento-base'!H12&gt;0,'Orçamento-base'!H12,"")</f>
        <v>500</v>
      </c>
      <c r="F12" s="86" t="str">
        <f>IF('Orçamento-base'!I12&gt;0,'Orçamento-base'!I12,"")</f>
        <v>un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bebida lactea zero lactose</v>
      </c>
      <c r="E13" s="176">
        <f>IF('Orçamento-base'!H13&gt;0,'Orçamento-base'!H13,"")</f>
        <v>50</v>
      </c>
      <c r="F13" s="86" t="str">
        <f>IF('Orçamento-base'!I13&gt;0,'Orçamento-base'!I13,"")</f>
        <v>un</v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  <row r="14" spans="1:12" x14ac:dyDescent="0.25"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carne bovina patinho</v>
      </c>
      <c r="E14" s="182">
        <f>IF('Orçamento-base'!H14&gt;0,'Orçamento-base'!H14,"")</f>
        <v>560</v>
      </c>
      <c r="F14" s="156" t="str">
        <f>IF('Orçamento-base'!I14&gt;0,'Orçamento-base'!I14,"")</f>
        <v>kg</v>
      </c>
      <c r="G14" s="174"/>
      <c r="H14" s="156" t="str">
        <f t="shared" ref="H14:H41" si="0">IFERROR(IF(E14*G14&lt;&gt;0,ROUND(ROUND(E14,4)*ROUND(G14,4),2),""),"")</f>
        <v/>
      </c>
    </row>
    <row r="15" spans="1:12" x14ac:dyDescent="0.25"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carne moida</v>
      </c>
      <c r="E15" s="182">
        <f>IF('Orçamento-base'!H15&gt;0,'Orçamento-base'!H15,"")</f>
        <v>1100</v>
      </c>
      <c r="F15" s="156" t="str">
        <f>IF('Orçamento-base'!I15&gt;0,'Orçamento-base'!I15,"")</f>
        <v>kg</v>
      </c>
      <c r="G15" s="174"/>
      <c r="H15" s="156" t="str">
        <f t="shared" si="0"/>
        <v/>
      </c>
    </row>
    <row r="16" spans="1:12" x14ac:dyDescent="0.25"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creme de leite</v>
      </c>
      <c r="E16" s="182">
        <f>IF('Orçamento-base'!H16&gt;0,'Orçamento-base'!H16,"")</f>
        <v>160</v>
      </c>
      <c r="F16" s="156" t="str">
        <f>IF('Orçamento-base'!I16&gt;0,'Orçamento-base'!I16,"")</f>
        <v>un</v>
      </c>
      <c r="G16" s="174"/>
      <c r="H16" s="156" t="str">
        <f t="shared" si="0"/>
        <v/>
      </c>
    </row>
    <row r="17" spans="2:8" x14ac:dyDescent="0.25"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doce cremoso</v>
      </c>
      <c r="E17" s="182">
        <f>IF('Orçamento-base'!H17&gt;0,'Orçamento-base'!H17,"")</f>
        <v>80</v>
      </c>
      <c r="F17" s="156" t="str">
        <f>IF('Orçamento-base'!I17&gt;0,'Orçamento-base'!I17,"")</f>
        <v>un</v>
      </c>
      <c r="G17" s="174"/>
      <c r="H17" s="156" t="str">
        <f t="shared" si="0"/>
        <v/>
      </c>
    </row>
    <row r="18" spans="2:8" x14ac:dyDescent="0.25"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doce de leite</v>
      </c>
      <c r="E18" s="182">
        <f>IF('Orçamento-base'!H18&gt;0,'Orçamento-base'!H18,"")</f>
        <v>15</v>
      </c>
      <c r="F18" s="156" t="str">
        <f>IF('Orçamento-base'!I18&gt;0,'Orçamento-base'!I18,"")</f>
        <v>un</v>
      </c>
      <c r="G18" s="174"/>
      <c r="H18" s="156" t="str">
        <f t="shared" si="0"/>
        <v/>
      </c>
    </row>
    <row r="19" spans="2:8" x14ac:dyDescent="0.25"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manteiga</v>
      </c>
      <c r="E19" s="182">
        <f>IF('Orçamento-base'!H19&gt;0,'Orçamento-base'!H19,"")</f>
        <v>10</v>
      </c>
      <c r="F19" s="156" t="str">
        <f>IF('Orçamento-base'!I19&gt;0,'Orçamento-base'!I19,"")</f>
        <v>un</v>
      </c>
      <c r="G19" s="174"/>
      <c r="H19" s="156" t="str">
        <f t="shared" si="0"/>
        <v/>
      </c>
    </row>
    <row r="20" spans="2:8" x14ac:dyDescent="0.25"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queijo mussarela</v>
      </c>
      <c r="E20" s="182">
        <f>IF('Orçamento-base'!H20&gt;0,'Orçamento-base'!H20,"")</f>
        <v>380</v>
      </c>
      <c r="F20" s="156" t="str">
        <f>IF('Orçamento-base'!I20&gt;0,'Orçamento-base'!I20,"")</f>
        <v>un</v>
      </c>
      <c r="G20" s="174"/>
      <c r="H20" s="156" t="str">
        <f t="shared" si="0"/>
        <v/>
      </c>
    </row>
    <row r="21" spans="2:8" x14ac:dyDescent="0.25"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queijo mussarela zero lactose</v>
      </c>
      <c r="E21" s="182">
        <v>100</v>
      </c>
      <c r="F21" s="156" t="str">
        <f>IF('Orçamento-base'!I21&gt;0,'Orçamento-base'!I21,"")</f>
        <v>un</v>
      </c>
      <c r="G21" s="174"/>
      <c r="H21" s="156" t="str">
        <f t="shared" si="0"/>
        <v/>
      </c>
    </row>
    <row r="22" spans="2:8" x14ac:dyDescent="0.25"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requeijao</v>
      </c>
      <c r="E22" s="182">
        <f>IF('Orçamento-base'!H22&gt;0,'Orçamento-base'!H22,"")</f>
        <v>25</v>
      </c>
      <c r="F22" s="156" t="str">
        <f>IF('Orçamento-base'!I22&gt;0,'Orçamento-base'!I22,"")</f>
        <v>un</v>
      </c>
      <c r="G22" s="174"/>
      <c r="H22" s="156" t="str">
        <f t="shared" si="0"/>
        <v/>
      </c>
    </row>
    <row r="23" spans="2:8" x14ac:dyDescent="0.25"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requeijão zero lactose</v>
      </c>
      <c r="E23" s="182">
        <f>IF('Orçamento-base'!H23&gt;0,'Orçamento-base'!H23,"")</f>
        <v>30</v>
      </c>
      <c r="F23" s="156" t="str">
        <f>IF('Orçamento-base'!I24&gt;0,'Orçamento-base'!I24,"")</f>
        <v>un</v>
      </c>
      <c r="G23" s="174"/>
      <c r="H23" s="156" t="str">
        <f t="shared" si="0"/>
        <v/>
      </c>
    </row>
    <row r="24" spans="2:8" x14ac:dyDescent="0.25"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salsichão</v>
      </c>
      <c r="E24" s="182">
        <f>IF('Orçamento-base'!H24&gt;0,'Orçamento-base'!H24,"")</f>
        <v>60</v>
      </c>
      <c r="F24" s="156" t="str">
        <f>IF('Orçamento-base'!I25&gt;0,'Orçamento-base'!I25,"")</f>
        <v>kg</v>
      </c>
      <c r="G24" s="174"/>
      <c r="H24" s="156" t="str">
        <f t="shared" si="0"/>
        <v/>
      </c>
    </row>
    <row r="25" spans="2:8" x14ac:dyDescent="0.25"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abobora moranga</v>
      </c>
      <c r="E25" s="182">
        <f>IF('Orçamento-base'!H25&gt;0,'Orçamento-base'!H25,"")</f>
        <v>120</v>
      </c>
      <c r="F25" s="156" t="e">
        <f>IF('Orçamento-base'!#REF!&gt;0,'Orçamento-base'!#REF!,"")</f>
        <v>#REF!</v>
      </c>
      <c r="G25" s="174"/>
      <c r="H25" s="156" t="str">
        <f t="shared" si="0"/>
        <v/>
      </c>
    </row>
    <row r="26" spans="2:8" x14ac:dyDescent="0.25"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alface</v>
      </c>
      <c r="E26" s="182">
        <f>IF('Orçamento-base'!H26&gt;0,'Orçamento-base'!H26,"")</f>
        <v>500</v>
      </c>
      <c r="F26" s="156" t="str">
        <f>IF('Orçamento-base'!I26&gt;0,'Orçamento-base'!I26,"")</f>
        <v>un</v>
      </c>
      <c r="G26" s="174"/>
      <c r="H26" s="156" t="str">
        <f t="shared" si="0"/>
        <v/>
      </c>
    </row>
    <row r="27" spans="2:8" x14ac:dyDescent="0.25"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alho</v>
      </c>
      <c r="E27" s="182">
        <f>IF('Orçamento-base'!H27&gt;0,'Orçamento-base'!H27,"")</f>
        <v>10</v>
      </c>
      <c r="F27" s="156" t="str">
        <f>IF('Orçamento-base'!I27&gt;0,'Orçamento-base'!I27,"")</f>
        <v>un</v>
      </c>
      <c r="G27" s="174"/>
      <c r="H27" s="156" t="str">
        <f t="shared" si="0"/>
        <v/>
      </c>
    </row>
    <row r="28" spans="2:8" x14ac:dyDescent="0.25"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alho poró</v>
      </c>
      <c r="E28" s="182">
        <f>IF('Orçamento-base'!H28&gt;0,'Orçamento-base'!H28,"")</f>
        <v>100</v>
      </c>
      <c r="F28" s="156" t="str">
        <f>IF('Orçamento-base'!I28&gt;0,'Orçamento-base'!I28,"")</f>
        <v>un</v>
      </c>
      <c r="G28" s="174"/>
      <c r="H28" s="156" t="str">
        <f t="shared" si="0"/>
        <v/>
      </c>
    </row>
    <row r="29" spans="2:8" x14ac:dyDescent="0.25"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batata doce</v>
      </c>
      <c r="E29" s="182">
        <f>IF('Orçamento-base'!H29&gt;0,'Orçamento-base'!H29,"")</f>
        <v>120</v>
      </c>
      <c r="F29" s="156" t="str">
        <f>IF('Orçamento-base'!I29&gt;0,'Orçamento-base'!I29,"")</f>
        <v>kg</v>
      </c>
      <c r="G29" s="174"/>
      <c r="H29" s="156" t="str">
        <f t="shared" si="0"/>
        <v/>
      </c>
    </row>
    <row r="30" spans="2:8" x14ac:dyDescent="0.25"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batato baroa</v>
      </c>
      <c r="E30" s="182">
        <f>IF('Orçamento-base'!H30&gt;0,'Orçamento-base'!H30,"")</f>
        <v>40</v>
      </c>
      <c r="F30" s="156" t="str">
        <f>IF('Orçamento-base'!I30&gt;0,'Orçamento-base'!I30,"")</f>
        <v>kg</v>
      </c>
      <c r="G30" s="174"/>
      <c r="H30" s="156" t="str">
        <f t="shared" si="0"/>
        <v/>
      </c>
    </row>
    <row r="31" spans="2:8" x14ac:dyDescent="0.25"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bergamota</v>
      </c>
      <c r="E31" s="182">
        <f>IF('Orçamento-base'!H31&gt;0,'Orçamento-base'!H31,"")</f>
        <v>1100</v>
      </c>
      <c r="F31" s="156" t="str">
        <f>IF('Orçamento-base'!I31&gt;0,'Orçamento-base'!I31,"")</f>
        <v>kg</v>
      </c>
      <c r="G31" s="174"/>
      <c r="H31" s="156" t="str">
        <f t="shared" si="0"/>
        <v/>
      </c>
    </row>
    <row r="32" spans="2:8" x14ac:dyDescent="0.25"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beterraba</v>
      </c>
      <c r="E32" s="182">
        <f>IF('Orçamento-base'!H32&gt;0,'Orçamento-base'!H32,"")</f>
        <v>180</v>
      </c>
      <c r="F32" s="156" t="str">
        <f>IF('Orçamento-base'!I32&gt;0,'Orçamento-base'!I32,"")</f>
        <v>kg</v>
      </c>
      <c r="G32" s="174"/>
      <c r="H32" s="156" t="str">
        <f t="shared" si="0"/>
        <v/>
      </c>
    </row>
    <row r="33" spans="2:8" x14ac:dyDescent="0.25"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brocolis</v>
      </c>
      <c r="E33" s="182">
        <f>IF('Orçamento-base'!H33&gt;0,'Orçamento-base'!H33,"")</f>
        <v>280</v>
      </c>
      <c r="F33" s="156" t="str">
        <f>IF('Orçamento-base'!I33&gt;0,'Orçamento-base'!I33,"")</f>
        <v>un</v>
      </c>
      <c r="G33" s="174"/>
      <c r="H33" s="156" t="str">
        <f t="shared" si="0"/>
        <v/>
      </c>
    </row>
    <row r="34" spans="2:8" x14ac:dyDescent="0.25"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caqui</v>
      </c>
      <c r="E34" s="182">
        <v>220</v>
      </c>
      <c r="F34" s="156" t="str">
        <f>IF('Orçamento-base'!I34&gt;0,'Orçamento-base'!I34,"")</f>
        <v>kg</v>
      </c>
      <c r="G34" s="174"/>
      <c r="H34" s="156" t="str">
        <f t="shared" si="0"/>
        <v/>
      </c>
    </row>
    <row r="35" spans="2:8" x14ac:dyDescent="0.25"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cebola</v>
      </c>
      <c r="E35" s="182">
        <f>IF('Orçamento-base'!H35&gt;0,'Orçamento-base'!H35,"")</f>
        <v>150</v>
      </c>
      <c r="F35" s="156" t="str">
        <f>IF('Orçamento-base'!I35&gt;0,'Orçamento-base'!I35,"")</f>
        <v>kg</v>
      </c>
      <c r="G35" s="174"/>
      <c r="H35" s="156" t="str">
        <f t="shared" si="0"/>
        <v/>
      </c>
    </row>
    <row r="36" spans="2:8" x14ac:dyDescent="0.25"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cenoura</v>
      </c>
      <c r="E36" s="182">
        <v>100</v>
      </c>
      <c r="F36" s="156" t="str">
        <f>IF('Orçamento-base'!I36&gt;0,'Orçamento-base'!I36,"")</f>
        <v>kg</v>
      </c>
      <c r="G36" s="174"/>
      <c r="H36" s="156" t="str">
        <f t="shared" si="0"/>
        <v/>
      </c>
    </row>
    <row r="37" spans="2:8" x14ac:dyDescent="0.25"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chuchu</v>
      </c>
      <c r="E37" s="182">
        <f>IF('Orçamento-base'!H37&gt;0,'Orçamento-base'!H37,"")</f>
        <v>80</v>
      </c>
      <c r="F37" s="156" t="str">
        <f>IF('Orçamento-base'!I37&gt;0,'Orçamento-base'!I37,"")</f>
        <v>kg</v>
      </c>
      <c r="G37" s="174"/>
      <c r="H37" s="156" t="str">
        <f t="shared" si="0"/>
        <v/>
      </c>
    </row>
    <row r="38" spans="2:8" x14ac:dyDescent="0.25"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couve chines ou acelga</v>
      </c>
      <c r="E38" s="182">
        <f>IF('Orçamento-base'!H38&gt;0,'Orçamento-base'!H38,"")</f>
        <v>200</v>
      </c>
      <c r="F38" s="156" t="str">
        <f>IF('Orçamento-base'!I38&gt;0,'Orçamento-base'!I38,"")</f>
        <v>un</v>
      </c>
      <c r="G38" s="174"/>
      <c r="H38" s="156" t="str">
        <f t="shared" si="0"/>
        <v/>
      </c>
    </row>
    <row r="39" spans="2:8" x14ac:dyDescent="0.25"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couve flor</v>
      </c>
      <c r="E39" s="182">
        <f>IF('Orçamento-base'!H39&gt;0,'Orçamento-base'!H39,"")</f>
        <v>280</v>
      </c>
      <c r="F39" s="156" t="str">
        <f>IF('Orçamento-base'!I39&gt;0,'Orçamento-base'!I39,"")</f>
        <v>un</v>
      </c>
      <c r="G39" s="174"/>
      <c r="H39" s="156" t="str">
        <f t="shared" si="0"/>
        <v/>
      </c>
    </row>
    <row r="40" spans="2:8" x14ac:dyDescent="0.25"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mandioca</v>
      </c>
      <c r="E40" s="182">
        <v>240</v>
      </c>
      <c r="F40" s="156" t="str">
        <f>IF('Orçamento-base'!I40&gt;0,'Orçamento-base'!I40,"")</f>
        <v>kg</v>
      </c>
      <c r="G40" s="174"/>
      <c r="H40" s="156" t="str">
        <f t="shared" si="0"/>
        <v/>
      </c>
    </row>
    <row r="41" spans="2:8" x14ac:dyDescent="0.25"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morango</v>
      </c>
      <c r="E41" s="182">
        <f>IF('Orçamento-base'!H41&gt;0,'Orçamento-base'!H41,"")</f>
        <v>330</v>
      </c>
      <c r="F41" s="156" t="str">
        <f>IF('Orçamento-base'!I41&gt;0,'Orçamento-base'!I41,"")</f>
        <v>kg</v>
      </c>
      <c r="G41" s="174"/>
      <c r="H41" s="156" t="str">
        <f t="shared" si="0"/>
        <v/>
      </c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362204722" right="0.51181102362204722" top="0.78740157480314965" bottom="0.78740157480314965" header="0.31496062992125984" footer="0.31496062992125984"/>
  <pageSetup paperSize="9" scale="85" orientation="landscape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134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'Orçamento-base'!Area_de_impressao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2021-01-25T19:24:45Z</cp:lastPrinted>
  <dcterms:created xsi:type="dcterms:W3CDTF">2014-12-09T12:52:40Z</dcterms:created>
  <dcterms:modified xsi:type="dcterms:W3CDTF">2021-12-07T19:28:16Z</dcterms:modified>
</cp:coreProperties>
</file>