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ICITAÇÃO CONVITE Nº13-21 Conserto Maquinas\PROPOSTAS\"/>
    </mc:Choice>
  </mc:AlternateContent>
  <xr:revisionPtr revIDLastSave="0" documentId="13_ncr:1_{4F64F46F-C9F7-4C9A-802E-42120FD3D064}" xr6:coauthVersionLast="47" xr6:coauthVersionMax="47" xr10:uidLastSave="{00000000-0000-0000-0000-000000000000}"/>
  <bookViews>
    <workbookView xWindow="-120" yWindow="-120" windowWidth="20730" windowHeight="11160" tabRatio="816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F16" i="6"/>
  <c r="H16" i="6"/>
  <c r="A17" i="6"/>
  <c r="C17" i="6"/>
  <c r="D17" i="6"/>
  <c r="E17" i="6"/>
  <c r="F17" i="6"/>
  <c r="H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F20" i="6"/>
  <c r="H20" i="6"/>
  <c r="A21" i="6"/>
  <c r="C21" i="6"/>
  <c r="D21" i="6"/>
  <c r="E21" i="6"/>
  <c r="F21" i="6"/>
  <c r="H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F24" i="6"/>
  <c r="H24" i="6"/>
  <c r="A25" i="6"/>
  <c r="C25" i="6"/>
  <c r="D25" i="6"/>
  <c r="E25" i="6"/>
  <c r="F25" i="6"/>
  <c r="H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F28" i="6"/>
  <c r="H28" i="6"/>
  <c r="A29" i="6"/>
  <c r="C29" i="6"/>
  <c r="D29" i="6"/>
  <c r="E29" i="6"/>
  <c r="F29" i="6"/>
  <c r="H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F32" i="6"/>
  <c r="H32" i="6"/>
  <c r="A33" i="6"/>
  <c r="C33" i="6"/>
  <c r="D33" i="6"/>
  <c r="E33" i="6"/>
  <c r="F33" i="6"/>
  <c r="H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C36" i="6"/>
  <c r="D36" i="6"/>
  <c r="E36" i="6"/>
  <c r="F36" i="6"/>
  <c r="H36" i="6"/>
  <c r="A37" i="6"/>
  <c r="C37" i="6"/>
  <c r="D37" i="6"/>
  <c r="E37" i="6"/>
  <c r="F37" i="6"/>
  <c r="H37" i="6"/>
  <c r="A38" i="6"/>
  <c r="C38" i="6"/>
  <c r="D38" i="6"/>
  <c r="E38" i="6"/>
  <c r="H38" i="6" s="1"/>
  <c r="F38" i="6"/>
  <c r="A39" i="6"/>
  <c r="C39" i="6"/>
  <c r="D39" i="6"/>
  <c r="E39" i="6"/>
  <c r="H39" i="6" s="1"/>
  <c r="F39" i="6"/>
  <c r="A40" i="6"/>
  <c r="C40" i="6"/>
  <c r="D40" i="6"/>
  <c r="E40" i="6"/>
  <c r="F40" i="6"/>
  <c r="H40" i="6"/>
  <c r="A41" i="6"/>
  <c r="C41" i="6"/>
  <c r="D41" i="6"/>
  <c r="E41" i="6"/>
  <c r="F41" i="6"/>
  <c r="H41" i="6"/>
  <c r="A42" i="6"/>
  <c r="C42" i="6"/>
  <c r="D42" i="6"/>
  <c r="E42" i="6"/>
  <c r="H42" i="6" s="1"/>
  <c r="F42" i="6"/>
  <c r="A43" i="6"/>
  <c r="C43" i="6"/>
  <c r="D43" i="6"/>
  <c r="E43" i="6"/>
  <c r="H43" i="6" s="1"/>
  <c r="F43" i="6"/>
  <c r="A44" i="6"/>
  <c r="C44" i="6"/>
  <c r="D44" i="6"/>
  <c r="E44" i="6"/>
  <c r="F44" i="6"/>
  <c r="H44" i="6"/>
  <c r="A45" i="6"/>
  <c r="C45" i="6"/>
  <c r="D45" i="6"/>
  <c r="E45" i="6"/>
  <c r="F45" i="6"/>
  <c r="H45" i="6"/>
  <c r="A46" i="6"/>
  <c r="C46" i="6"/>
  <c r="D46" i="6"/>
  <c r="E46" i="6"/>
  <c r="H46" i="6" s="1"/>
  <c r="F46" i="6"/>
  <c r="A47" i="6"/>
  <c r="C47" i="6"/>
  <c r="D47" i="6"/>
  <c r="E47" i="6"/>
  <c r="H47" i="6" s="1"/>
  <c r="F47" i="6"/>
  <c r="A48" i="6"/>
  <c r="C48" i="6"/>
  <c r="D48" i="6"/>
  <c r="E48" i="6"/>
  <c r="F48" i="6"/>
  <c r="H48" i="6"/>
  <c r="A49" i="6"/>
  <c r="C49" i="6"/>
  <c r="D49" i="6"/>
  <c r="E49" i="6"/>
  <c r="F49" i="6"/>
  <c r="H49" i="6"/>
  <c r="A50" i="6"/>
  <c r="C50" i="6"/>
  <c r="D50" i="6"/>
  <c r="E50" i="6"/>
  <c r="F50" i="6"/>
  <c r="H50" i="6"/>
  <c r="A51" i="6"/>
  <c r="C51" i="6"/>
  <c r="D51" i="6"/>
  <c r="E51" i="6"/>
  <c r="H51" i="6" s="1"/>
  <c r="F51" i="6"/>
  <c r="A52" i="6"/>
  <c r="C52" i="6"/>
  <c r="D52" i="6"/>
  <c r="E52" i="6"/>
  <c r="H52" i="6" s="1"/>
  <c r="F52" i="6"/>
  <c r="A53" i="6"/>
  <c r="C53" i="6"/>
  <c r="D53" i="6"/>
  <c r="E53" i="6"/>
  <c r="F53" i="6"/>
  <c r="H53" i="6"/>
  <c r="A54" i="6"/>
  <c r="C54" i="6"/>
  <c r="D54" i="6"/>
  <c r="E54" i="6"/>
  <c r="F54" i="6"/>
  <c r="H54" i="6"/>
  <c r="A55" i="6"/>
  <c r="C55" i="6"/>
  <c r="D55" i="6"/>
  <c r="E55" i="6"/>
  <c r="H55" i="6" s="1"/>
  <c r="F55" i="6"/>
  <c r="A56" i="6"/>
  <c r="C56" i="6"/>
  <c r="D56" i="6"/>
  <c r="E56" i="6"/>
  <c r="H56" i="6" s="1"/>
  <c r="F56" i="6"/>
  <c r="A57" i="6"/>
  <c r="C57" i="6"/>
  <c r="D57" i="6"/>
  <c r="E57" i="6"/>
  <c r="F57" i="6"/>
  <c r="H57" i="6"/>
  <c r="A58" i="6"/>
  <c r="C58" i="6"/>
  <c r="D58" i="6"/>
  <c r="E58" i="6"/>
  <c r="F58" i="6"/>
  <c r="H58" i="6"/>
  <c r="A59" i="6"/>
  <c r="C59" i="6"/>
  <c r="D59" i="6"/>
  <c r="E59" i="6"/>
  <c r="H59" i="6" s="1"/>
  <c r="F59" i="6"/>
  <c r="A60" i="6"/>
  <c r="C60" i="6"/>
  <c r="D60" i="6"/>
  <c r="E60" i="6"/>
  <c r="H60" i="6" s="1"/>
  <c r="F60" i="6"/>
  <c r="A61" i="6"/>
  <c r="C61" i="6"/>
  <c r="D61" i="6"/>
  <c r="E61" i="6"/>
  <c r="F61" i="6"/>
  <c r="H61" i="6"/>
  <c r="A62" i="6"/>
  <c r="C62" i="6"/>
  <c r="D62" i="6"/>
  <c r="E62" i="6"/>
  <c r="F62" i="6"/>
  <c r="H62" i="6"/>
  <c r="A63" i="6"/>
  <c r="C63" i="6"/>
  <c r="D63" i="6"/>
  <c r="E63" i="6"/>
  <c r="H63" i="6" s="1"/>
  <c r="F63" i="6"/>
  <c r="A64" i="6"/>
  <c r="C64" i="6"/>
  <c r="D64" i="6"/>
  <c r="E64" i="6"/>
  <c r="H64" i="6" s="1"/>
  <c r="F64" i="6"/>
  <c r="A65" i="6"/>
  <c r="C65" i="6"/>
  <c r="D65" i="6"/>
  <c r="E65" i="6"/>
  <c r="F65" i="6"/>
  <c r="H65" i="6"/>
  <c r="A66" i="6"/>
  <c r="C66" i="6"/>
  <c r="D66" i="6"/>
  <c r="E66" i="6"/>
  <c r="F66" i="6"/>
  <c r="H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F69" i="6"/>
  <c r="H69" i="6"/>
  <c r="A70" i="6"/>
  <c r="C70" i="6"/>
  <c r="D70" i="6"/>
  <c r="E70" i="6"/>
  <c r="F70" i="6"/>
  <c r="H70" i="6"/>
  <c r="A71" i="6"/>
  <c r="C71" i="6"/>
  <c r="D71" i="6"/>
  <c r="E71" i="6"/>
  <c r="H71" i="6" s="1"/>
  <c r="F71" i="6"/>
  <c r="A72" i="6"/>
  <c r="C72" i="6"/>
  <c r="D72" i="6"/>
  <c r="E72" i="6"/>
  <c r="H72" i="6" s="1"/>
  <c r="F72" i="6"/>
  <c r="A73" i="6"/>
  <c r="C73" i="6"/>
  <c r="D73" i="6"/>
  <c r="E73" i="6"/>
  <c r="F73" i="6"/>
  <c r="H73" i="6"/>
  <c r="A74" i="6"/>
  <c r="C74" i="6"/>
  <c r="D74" i="6"/>
  <c r="E74" i="6"/>
  <c r="F74" i="6"/>
  <c r="H74" i="6"/>
  <c r="A75" i="6"/>
  <c r="C75" i="6"/>
  <c r="D75" i="6"/>
  <c r="E75" i="6"/>
  <c r="H75" i="6" s="1"/>
  <c r="F75" i="6"/>
  <c r="A76" i="6"/>
  <c r="C76" i="6"/>
  <c r="D76" i="6"/>
  <c r="E76" i="6"/>
  <c r="H76" i="6" s="1"/>
  <c r="F76" i="6"/>
  <c r="A77" i="6"/>
  <c r="C77" i="6"/>
  <c r="D77" i="6"/>
  <c r="E77" i="6"/>
  <c r="F77" i="6"/>
  <c r="H77" i="6"/>
  <c r="A78" i="6"/>
  <c r="C78" i="6"/>
  <c r="D78" i="6"/>
  <c r="E78" i="6"/>
  <c r="F78" i="6"/>
  <c r="H78" i="6"/>
  <c r="A79" i="6"/>
  <c r="C79" i="6"/>
  <c r="D79" i="6"/>
  <c r="E79" i="6"/>
  <c r="H79" i="6" s="1"/>
  <c r="F79" i="6"/>
  <c r="A80" i="6"/>
  <c r="C80" i="6"/>
  <c r="D80" i="6"/>
  <c r="E80" i="6"/>
  <c r="H80" i="6" s="1"/>
  <c r="F80" i="6"/>
  <c r="A81" i="6"/>
  <c r="C81" i="6"/>
  <c r="D81" i="6"/>
  <c r="E81" i="6"/>
  <c r="F81" i="6"/>
  <c r="H81" i="6"/>
  <c r="A82" i="6"/>
  <c r="C82" i="6"/>
  <c r="D82" i="6"/>
  <c r="E82" i="6"/>
  <c r="F82" i="6"/>
  <c r="H82" i="6"/>
  <c r="A83" i="6"/>
  <c r="C83" i="6"/>
  <c r="D83" i="6"/>
  <c r="E83" i="6"/>
  <c r="H83" i="6" s="1"/>
  <c r="F83" i="6"/>
  <c r="A84" i="6"/>
  <c r="C84" i="6"/>
  <c r="D84" i="6"/>
  <c r="E84" i="6"/>
  <c r="H84" i="6" s="1"/>
  <c r="F84" i="6"/>
  <c r="A85" i="6"/>
  <c r="C85" i="6"/>
  <c r="D85" i="6"/>
  <c r="E85" i="6"/>
  <c r="F85" i="6"/>
  <c r="H85" i="6"/>
  <c r="A86" i="6"/>
  <c r="C86" i="6"/>
  <c r="D86" i="6"/>
  <c r="E86" i="6"/>
  <c r="F86" i="6"/>
  <c r="H86" i="6"/>
  <c r="A87" i="6"/>
  <c r="C87" i="6"/>
  <c r="D87" i="6"/>
  <c r="E87" i="6"/>
  <c r="H87" i="6" s="1"/>
  <c r="F87" i="6"/>
  <c r="A88" i="6"/>
  <c r="C88" i="6"/>
  <c r="D88" i="6"/>
  <c r="E88" i="6"/>
  <c r="H88" i="6" s="1"/>
  <c r="F88" i="6"/>
  <c r="A89" i="6"/>
  <c r="C89" i="6"/>
  <c r="D89" i="6"/>
  <c r="E89" i="6"/>
  <c r="F89" i="6"/>
  <c r="H89" i="6"/>
  <c r="A90" i="6"/>
  <c r="C90" i="6"/>
  <c r="D90" i="6"/>
  <c r="E90" i="6"/>
  <c r="F90" i="6"/>
  <c r="H90" i="6"/>
  <c r="A91" i="6"/>
  <c r="C91" i="6"/>
  <c r="D91" i="6"/>
  <c r="E91" i="6"/>
  <c r="H91" i="6" s="1"/>
  <c r="F91" i="6"/>
  <c r="A92" i="6"/>
  <c r="C92" i="6"/>
  <c r="D92" i="6"/>
  <c r="E92" i="6"/>
  <c r="H92" i="6" s="1"/>
  <c r="F92" i="6"/>
  <c r="A93" i="6"/>
  <c r="C93" i="6"/>
  <c r="D93" i="6"/>
  <c r="E93" i="6"/>
  <c r="F93" i="6"/>
  <c r="H93" i="6"/>
  <c r="A94" i="6"/>
  <c r="C94" i="6"/>
  <c r="D94" i="6"/>
  <c r="E94" i="6"/>
  <c r="F94" i="6"/>
  <c r="H94" i="6"/>
  <c r="A95" i="6"/>
  <c r="C95" i="6"/>
  <c r="D95" i="6"/>
  <c r="E95" i="6"/>
  <c r="H95" i="6" s="1"/>
  <c r="F95" i="6"/>
  <c r="A96" i="6"/>
  <c r="C96" i="6"/>
  <c r="D96" i="6"/>
  <c r="E96" i="6"/>
  <c r="H96" i="6" s="1"/>
  <c r="F96" i="6"/>
  <c r="A97" i="6"/>
  <c r="C97" i="6"/>
  <c r="D97" i="6"/>
  <c r="E97" i="6"/>
  <c r="F97" i="6"/>
  <c r="H97" i="6"/>
  <c r="A98" i="6"/>
  <c r="C98" i="6"/>
  <c r="D98" i="6"/>
  <c r="E98" i="6"/>
  <c r="F98" i="6"/>
  <c r="H98" i="6"/>
  <c r="A99" i="6"/>
  <c r="C99" i="6"/>
  <c r="D99" i="6"/>
  <c r="E99" i="6"/>
  <c r="H99" i="6" s="1"/>
  <c r="F99" i="6"/>
  <c r="A100" i="6"/>
  <c r="C100" i="6"/>
  <c r="D100" i="6"/>
  <c r="E100" i="6"/>
  <c r="H100" i="6" s="1"/>
  <c r="F100" i="6"/>
  <c r="A101" i="6"/>
  <c r="C101" i="6"/>
  <c r="D101" i="6"/>
  <c r="E101" i="6"/>
  <c r="F101" i="6"/>
  <c r="H101" i="6"/>
  <c r="A102" i="6"/>
  <c r="C102" i="6"/>
  <c r="D102" i="6"/>
  <c r="E102" i="6"/>
  <c r="F102" i="6"/>
  <c r="H102" i="6"/>
  <c r="A103" i="6"/>
  <c r="C103" i="6"/>
  <c r="D103" i="6"/>
  <c r="E103" i="6"/>
  <c r="H103" i="6" s="1"/>
  <c r="F103" i="6"/>
  <c r="A104" i="6"/>
  <c r="C104" i="6"/>
  <c r="D104" i="6"/>
  <c r="E104" i="6"/>
  <c r="H104" i="6" s="1"/>
  <c r="F104" i="6"/>
  <c r="A105" i="6"/>
  <c r="C105" i="6"/>
  <c r="D105" i="6"/>
  <c r="E105" i="6"/>
  <c r="F105" i="6"/>
  <c r="H105" i="6"/>
  <c r="A106" i="6"/>
  <c r="C106" i="6"/>
  <c r="D106" i="6"/>
  <c r="E106" i="6"/>
  <c r="F106" i="6"/>
  <c r="H106" i="6"/>
  <c r="A107" i="6"/>
  <c r="C107" i="6"/>
  <c r="D107" i="6"/>
  <c r="E107" i="6"/>
  <c r="H107" i="6" s="1"/>
  <c r="F107" i="6"/>
  <c r="A108" i="6"/>
  <c r="C108" i="6"/>
  <c r="D108" i="6"/>
  <c r="E108" i="6"/>
  <c r="H108" i="6" s="1"/>
  <c r="F108" i="6"/>
  <c r="A109" i="6"/>
  <c r="C109" i="6"/>
  <c r="D109" i="6"/>
  <c r="E109" i="6"/>
  <c r="F109" i="6"/>
  <c r="H109" i="6"/>
  <c r="A110" i="6"/>
  <c r="C110" i="6"/>
  <c r="D110" i="6"/>
  <c r="E110" i="6"/>
  <c r="F110" i="6"/>
  <c r="H110" i="6"/>
  <c r="A111" i="6"/>
  <c r="C111" i="6"/>
  <c r="D111" i="6"/>
  <c r="E111" i="6"/>
  <c r="H111" i="6" s="1"/>
  <c r="F111" i="6"/>
  <c r="A112" i="6"/>
  <c r="C112" i="6"/>
  <c r="D112" i="6"/>
  <c r="E112" i="6"/>
  <c r="H112" i="6" s="1"/>
  <c r="F112" i="6"/>
  <c r="A113" i="6"/>
  <c r="C113" i="6"/>
  <c r="D113" i="6"/>
  <c r="E113" i="6"/>
  <c r="F113" i="6"/>
  <c r="H113" i="6"/>
  <c r="A114" i="6"/>
  <c r="C114" i="6"/>
  <c r="D114" i="6"/>
  <c r="E114" i="6"/>
  <c r="F114" i="6"/>
  <c r="H114" i="6"/>
  <c r="A115" i="6"/>
  <c r="C115" i="6"/>
  <c r="D115" i="6"/>
  <c r="E115" i="6"/>
  <c r="H115" i="6" s="1"/>
  <c r="F115" i="6"/>
  <c r="A116" i="6"/>
  <c r="C116" i="6"/>
  <c r="D116" i="6"/>
  <c r="E116" i="6"/>
  <c r="H116" i="6" s="1"/>
  <c r="F116" i="6"/>
  <c r="A117" i="6"/>
  <c r="C117" i="6"/>
  <c r="D117" i="6"/>
  <c r="E117" i="6"/>
  <c r="F117" i="6"/>
  <c r="H117" i="6"/>
  <c r="A118" i="6"/>
  <c r="C118" i="6"/>
  <c r="D118" i="6"/>
  <c r="E118" i="6"/>
  <c r="F118" i="6"/>
  <c r="H118" i="6"/>
  <c r="A119" i="6"/>
  <c r="C119" i="6"/>
  <c r="D119" i="6"/>
  <c r="E119" i="6"/>
  <c r="H119" i="6" s="1"/>
  <c r="F119" i="6"/>
  <c r="A120" i="6"/>
  <c r="C120" i="6"/>
  <c r="D120" i="6"/>
  <c r="E120" i="6"/>
  <c r="H120" i="6" s="1"/>
  <c r="F120" i="6"/>
  <c r="A121" i="6"/>
  <c r="B121" i="6"/>
  <c r="C121" i="6"/>
  <c r="D121" i="6"/>
  <c r="E121" i="6"/>
  <c r="F121" i="6"/>
  <c r="H121" i="6"/>
  <c r="A122" i="6"/>
  <c r="B122" i="6"/>
  <c r="C122" i="6"/>
  <c r="D122" i="6"/>
  <c r="E122" i="6"/>
  <c r="F122" i="6"/>
  <c r="H122" i="6"/>
  <c r="A123" i="6"/>
  <c r="B123" i="6"/>
  <c r="C123" i="6"/>
  <c r="D123" i="6"/>
  <c r="E123" i="6"/>
  <c r="H123" i="6" s="1"/>
  <c r="F123" i="6"/>
  <c r="A124" i="6"/>
  <c r="B124" i="6"/>
  <c r="C124" i="6"/>
  <c r="D124" i="6"/>
  <c r="E124" i="6"/>
  <c r="H124" i="6" s="1"/>
  <c r="F124" i="6"/>
  <c r="A125" i="6"/>
  <c r="B125" i="6"/>
  <c r="C125" i="6"/>
  <c r="D125" i="6"/>
  <c r="E125" i="6"/>
  <c r="F125" i="6"/>
  <c r="H125" i="6"/>
  <c r="A126" i="6"/>
  <c r="B126" i="6"/>
  <c r="C126" i="6"/>
  <c r="D126" i="6"/>
  <c r="E126" i="6"/>
  <c r="F126" i="6"/>
  <c r="H126" i="6"/>
  <c r="A127" i="6"/>
  <c r="B127" i="6"/>
  <c r="C127" i="6"/>
  <c r="D127" i="6"/>
  <c r="E127" i="6"/>
  <c r="H127" i="6" s="1"/>
  <c r="F127" i="6"/>
  <c r="A128" i="6"/>
  <c r="B128" i="6"/>
  <c r="C128" i="6"/>
  <c r="D128" i="6"/>
  <c r="E128" i="6"/>
  <c r="H128" i="6" s="1"/>
  <c r="F128" i="6"/>
  <c r="A129" i="6"/>
  <c r="B129" i="6"/>
  <c r="C129" i="6"/>
  <c r="D129" i="6"/>
  <c r="E129" i="6"/>
  <c r="F129" i="6"/>
  <c r="H129" i="6"/>
  <c r="A130" i="6"/>
  <c r="B130" i="6"/>
  <c r="C130" i="6"/>
  <c r="D130" i="6"/>
  <c r="E130" i="6"/>
  <c r="F130" i="6"/>
  <c r="H130" i="6"/>
  <c r="A131" i="6"/>
  <c r="B131" i="6"/>
  <c r="C131" i="6"/>
  <c r="D131" i="6"/>
  <c r="E131" i="6"/>
  <c r="H131" i="6" s="1"/>
  <c r="F131" i="6"/>
  <c r="A132" i="6"/>
  <c r="B132" i="6"/>
  <c r="C132" i="6"/>
  <c r="D132" i="6"/>
  <c r="E132" i="6"/>
  <c r="H132" i="6" s="1"/>
  <c r="F132" i="6"/>
  <c r="A133" i="6"/>
  <c r="B133" i="6"/>
  <c r="C133" i="6"/>
  <c r="D133" i="6"/>
  <c r="E133" i="6"/>
  <c r="F133" i="6"/>
  <c r="H133" i="6"/>
  <c r="A134" i="6"/>
  <c r="B134" i="6"/>
  <c r="C134" i="6"/>
  <c r="D134" i="6"/>
  <c r="E134" i="6"/>
  <c r="F134" i="6"/>
  <c r="H134" i="6"/>
  <c r="A135" i="6"/>
  <c r="B135" i="6"/>
  <c r="C135" i="6"/>
  <c r="D135" i="6"/>
  <c r="E135" i="6"/>
  <c r="H135" i="6" s="1"/>
  <c r="F135" i="6"/>
  <c r="A136" i="6"/>
  <c r="B136" i="6"/>
  <c r="C136" i="6"/>
  <c r="D136" i="6"/>
  <c r="E136" i="6"/>
  <c r="H136" i="6" s="1"/>
  <c r="F136" i="6"/>
  <c r="A137" i="6"/>
  <c r="B137" i="6"/>
  <c r="C137" i="6"/>
  <c r="D137" i="6"/>
  <c r="E137" i="6"/>
  <c r="F137" i="6"/>
  <c r="H137" i="6"/>
  <c r="A138" i="6"/>
  <c r="B138" i="6"/>
  <c r="C138" i="6"/>
  <c r="D138" i="6"/>
  <c r="E138" i="6"/>
  <c r="F138" i="6"/>
  <c r="H138" i="6"/>
  <c r="A139" i="6"/>
  <c r="B139" i="6"/>
  <c r="C139" i="6"/>
  <c r="D139" i="6"/>
  <c r="E139" i="6"/>
  <c r="H139" i="6" s="1"/>
  <c r="F139" i="6"/>
  <c r="A140" i="6"/>
  <c r="B140" i="6"/>
  <c r="C140" i="6"/>
  <c r="D140" i="6"/>
  <c r="E140" i="6"/>
  <c r="H140" i="6" s="1"/>
  <c r="F140" i="6"/>
  <c r="A141" i="6"/>
  <c r="B141" i="6"/>
  <c r="C141" i="6"/>
  <c r="D141" i="6"/>
  <c r="E141" i="6"/>
  <c r="F141" i="6"/>
  <c r="H141" i="6"/>
  <c r="A142" i="6"/>
  <c r="B142" i="6"/>
  <c r="C142" i="6"/>
  <c r="D142" i="6"/>
  <c r="E142" i="6"/>
  <c r="F142" i="6"/>
  <c r="H142" i="6"/>
  <c r="A143" i="6"/>
  <c r="B143" i="6"/>
  <c r="C143" i="6"/>
  <c r="D143" i="6"/>
  <c r="E143" i="6"/>
  <c r="H143" i="6" s="1"/>
  <c r="F143" i="6"/>
  <c r="A144" i="6"/>
  <c r="B144" i="6"/>
  <c r="C144" i="6"/>
  <c r="D144" i="6"/>
  <c r="E144" i="6"/>
  <c r="H144" i="6" s="1"/>
  <c r="F144" i="6"/>
  <c r="A145" i="6"/>
  <c r="B145" i="6"/>
  <c r="C145" i="6"/>
  <c r="D145" i="6"/>
  <c r="E145" i="6"/>
  <c r="F145" i="6"/>
  <c r="H145" i="6"/>
  <c r="A146" i="6"/>
  <c r="B146" i="6"/>
  <c r="C146" i="6"/>
  <c r="D146" i="6"/>
  <c r="E146" i="6"/>
  <c r="F146" i="6"/>
  <c r="H146" i="6"/>
  <c r="A147" i="6"/>
  <c r="B147" i="6"/>
  <c r="C147" i="6"/>
  <c r="D147" i="6"/>
  <c r="E147" i="6"/>
  <c r="H147" i="6" s="1"/>
  <c r="F147" i="6"/>
  <c r="A148" i="6"/>
  <c r="B148" i="6"/>
  <c r="C148" i="6"/>
  <c r="D148" i="6"/>
  <c r="E148" i="6"/>
  <c r="H148" i="6" s="1"/>
  <c r="F148" i="6"/>
  <c r="A149" i="6"/>
  <c r="B149" i="6"/>
  <c r="C149" i="6"/>
  <c r="D149" i="6"/>
  <c r="E149" i="6"/>
  <c r="F149" i="6"/>
  <c r="H149" i="6"/>
  <c r="A150" i="6"/>
  <c r="B150" i="6"/>
  <c r="C150" i="6"/>
  <c r="D150" i="6"/>
  <c r="E150" i="6"/>
  <c r="F150" i="6"/>
  <c r="H150" i="6"/>
  <c r="A151" i="6"/>
  <c r="B151" i="6"/>
  <c r="C151" i="6"/>
  <c r="D151" i="6"/>
  <c r="E151" i="6"/>
  <c r="H151" i="6" s="1"/>
  <c r="F151" i="6"/>
  <c r="A152" i="6"/>
  <c r="B152" i="6"/>
  <c r="C152" i="6"/>
  <c r="D152" i="6"/>
  <c r="E152" i="6"/>
  <c r="H152" i="6" s="1"/>
  <c r="F152" i="6"/>
  <c r="A153" i="6"/>
  <c r="B153" i="6"/>
  <c r="C153" i="6"/>
  <c r="D153" i="6"/>
  <c r="E153" i="6"/>
  <c r="F153" i="6"/>
  <c r="H153" i="6"/>
  <c r="A154" i="6"/>
  <c r="B154" i="6"/>
  <c r="C154" i="6"/>
  <c r="D154" i="6"/>
  <c r="E154" i="6"/>
  <c r="F154" i="6"/>
  <c r="H154" i="6"/>
  <c r="A155" i="6"/>
  <c r="B155" i="6"/>
  <c r="C155" i="6"/>
  <c r="D155" i="6"/>
  <c r="E155" i="6"/>
  <c r="H155" i="6" s="1"/>
  <c r="F155" i="6"/>
  <c r="A156" i="6"/>
  <c r="B156" i="6"/>
  <c r="C156" i="6"/>
  <c r="D156" i="6"/>
  <c r="E156" i="6"/>
  <c r="H156" i="6" s="1"/>
  <c r="F156" i="6"/>
  <c r="A157" i="6"/>
  <c r="B157" i="6"/>
  <c r="C157" i="6"/>
  <c r="D157" i="6"/>
  <c r="E157" i="6"/>
  <c r="F157" i="6"/>
  <c r="H157" i="6"/>
  <c r="A158" i="6"/>
  <c r="B158" i="6"/>
  <c r="C158" i="6"/>
  <c r="D158" i="6"/>
  <c r="E158" i="6"/>
  <c r="F158" i="6"/>
  <c r="H158" i="6"/>
  <c r="A159" i="6"/>
  <c r="B159" i="6"/>
  <c r="C159" i="6"/>
  <c r="D159" i="6"/>
  <c r="E159" i="6"/>
  <c r="H159" i="6" s="1"/>
  <c r="F159" i="6"/>
  <c r="A160" i="6"/>
  <c r="B160" i="6"/>
  <c r="C160" i="6"/>
  <c r="D160" i="6"/>
  <c r="E160" i="6"/>
  <c r="H160" i="6" s="1"/>
  <c r="F160" i="6"/>
  <c r="A161" i="6"/>
  <c r="B161" i="6"/>
  <c r="C161" i="6"/>
  <c r="D161" i="6"/>
  <c r="E161" i="6"/>
  <c r="F161" i="6"/>
  <c r="H161" i="6"/>
  <c r="A162" i="6"/>
  <c r="B162" i="6"/>
  <c r="C162" i="6"/>
  <c r="D162" i="6"/>
  <c r="E162" i="6"/>
  <c r="F162" i="6"/>
  <c r="H162" i="6"/>
  <c r="A163" i="6"/>
  <c r="B163" i="6"/>
  <c r="C163" i="6"/>
  <c r="D163" i="6"/>
  <c r="E163" i="6"/>
  <c r="H163" i="6" s="1"/>
  <c r="F163" i="6"/>
  <c r="A164" i="6"/>
  <c r="B164" i="6"/>
  <c r="C164" i="6"/>
  <c r="D164" i="6"/>
  <c r="E164" i="6"/>
  <c r="H164" i="6" s="1"/>
  <c r="F164" i="6"/>
  <c r="A165" i="6"/>
  <c r="B165" i="6"/>
  <c r="C165" i="6"/>
  <c r="D165" i="6"/>
  <c r="E165" i="6"/>
  <c r="F165" i="6"/>
  <c r="H165" i="6"/>
  <c r="A166" i="6"/>
  <c r="B166" i="6"/>
  <c r="C166" i="6"/>
  <c r="D166" i="6"/>
  <c r="E166" i="6"/>
  <c r="F166" i="6"/>
  <c r="H166" i="6"/>
  <c r="A167" i="6"/>
  <c r="B167" i="6"/>
  <c r="C167" i="6"/>
  <c r="D167" i="6"/>
  <c r="E167" i="6"/>
  <c r="H167" i="6" s="1"/>
  <c r="F167" i="6"/>
  <c r="A168" i="6"/>
  <c r="B168" i="6"/>
  <c r="C168" i="6"/>
  <c r="D168" i="6"/>
  <c r="E168" i="6"/>
  <c r="H168" i="6" s="1"/>
  <c r="F168" i="6"/>
  <c r="A169" i="6"/>
  <c r="B169" i="6"/>
  <c r="C169" i="6"/>
  <c r="D169" i="6"/>
  <c r="E169" i="6"/>
  <c r="F169" i="6"/>
  <c r="H169" i="6"/>
  <c r="A170" i="6"/>
  <c r="B170" i="6"/>
  <c r="C170" i="6"/>
  <c r="D170" i="6"/>
  <c r="E170" i="6"/>
  <c r="F170" i="6"/>
  <c r="H170" i="6"/>
  <c r="A171" i="6"/>
  <c r="B171" i="6"/>
  <c r="C171" i="6"/>
  <c r="D171" i="6"/>
  <c r="E171" i="6"/>
  <c r="H171" i="6" s="1"/>
  <c r="F171" i="6"/>
  <c r="A172" i="6"/>
  <c r="B172" i="6"/>
  <c r="C172" i="6"/>
  <c r="D172" i="6"/>
  <c r="E172" i="6"/>
  <c r="H172" i="6" s="1"/>
  <c r="F172" i="6"/>
  <c r="A173" i="6"/>
  <c r="B173" i="6"/>
  <c r="C173" i="6"/>
  <c r="D173" i="6"/>
  <c r="E173" i="6"/>
  <c r="F173" i="6"/>
  <c r="H173" i="6"/>
  <c r="A174" i="6"/>
  <c r="B174" i="6"/>
  <c r="C174" i="6"/>
  <c r="D174" i="6"/>
  <c r="E174" i="6"/>
  <c r="F174" i="6"/>
  <c r="H174" i="6"/>
  <c r="A175" i="6"/>
  <c r="B175" i="6"/>
  <c r="C175" i="6"/>
  <c r="D175" i="6"/>
  <c r="E175" i="6"/>
  <c r="H175" i="6" s="1"/>
  <c r="F175" i="6"/>
  <c r="A176" i="6"/>
  <c r="B176" i="6"/>
  <c r="C176" i="6"/>
  <c r="D176" i="6"/>
  <c r="E176" i="6"/>
  <c r="H176" i="6" s="1"/>
  <c r="F176" i="6"/>
  <c r="A177" i="6"/>
  <c r="B177" i="6"/>
  <c r="C177" i="6"/>
  <c r="D177" i="6"/>
  <c r="E177" i="6"/>
  <c r="F177" i="6"/>
  <c r="H177" i="6"/>
  <c r="A178" i="6"/>
  <c r="B178" i="6"/>
  <c r="C178" i="6"/>
  <c r="D178" i="6"/>
  <c r="E178" i="6"/>
  <c r="F178" i="6"/>
  <c r="H178" i="6"/>
  <c r="A179" i="6"/>
  <c r="B179" i="6"/>
  <c r="C179" i="6"/>
  <c r="D179" i="6"/>
  <c r="E179" i="6"/>
  <c r="H179" i="6" s="1"/>
  <c r="F179" i="6"/>
  <c r="A180" i="6"/>
  <c r="B180" i="6"/>
  <c r="C180" i="6"/>
  <c r="D180" i="6"/>
  <c r="E180" i="6"/>
  <c r="H180" i="6" s="1"/>
  <c r="F180" i="6"/>
  <c r="A181" i="6"/>
  <c r="B181" i="6"/>
  <c r="C181" i="6"/>
  <c r="D181" i="6"/>
  <c r="E181" i="6"/>
  <c r="F181" i="6"/>
  <c r="H181" i="6"/>
  <c r="K116" i="3"/>
  <c r="K118" i="3"/>
  <c r="K119" i="3"/>
  <c r="K120" i="3"/>
  <c r="K121" i="3"/>
  <c r="K122" i="3"/>
  <c r="K123" i="3"/>
  <c r="K124" i="3"/>
  <c r="K125" i="3"/>
  <c r="K126" i="3"/>
  <c r="K115" i="3"/>
  <c r="K114" i="3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3" i="3"/>
  <c r="B13" i="3" s="1"/>
  <c r="B14" i="3" l="1"/>
  <c r="B14" i="6" s="1"/>
  <c r="K12" i="3"/>
  <c r="B12" i="3" s="1"/>
  <c r="B15" i="3" l="1"/>
  <c r="B15" i="6" s="1"/>
  <c r="E12" i="6"/>
  <c r="H12" i="6" s="1"/>
  <c r="B16" i="3" l="1"/>
  <c r="B16" i="6" s="1"/>
  <c r="B17" i="3"/>
  <c r="B17" i="6" s="1"/>
  <c r="C5" i="6"/>
  <c r="C3" i="6"/>
  <c r="H2" i="6"/>
  <c r="F2" i="6"/>
  <c r="C2" i="6"/>
  <c r="K4" i="3"/>
  <c r="K2" i="3"/>
  <c r="C3" i="3"/>
  <c r="C4" i="3"/>
  <c r="C5" i="3"/>
  <c r="I2" i="3"/>
  <c r="C2" i="3"/>
  <c r="B18" i="3" l="1"/>
  <c r="B18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9" i="3" l="1"/>
  <c r="E13" i="6"/>
  <c r="H13" i="6" s="1"/>
  <c r="O13" i="3"/>
  <c r="B19" i="6" l="1"/>
  <c r="B20" i="3"/>
  <c r="B20" i="6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1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1" i="6" l="1"/>
  <c r="B22" i="3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2" i="6" l="1"/>
  <c r="B23" i="3"/>
  <c r="B13" i="6"/>
  <c r="B23" i="6" l="1"/>
  <c r="B24" i="3"/>
  <c r="B24" i="6" l="1"/>
  <c r="B25" i="3"/>
  <c r="B25" i="6" l="1"/>
  <c r="B26" i="3"/>
  <c r="B27" i="3" s="1"/>
  <c r="B27" i="6" l="1"/>
  <c r="B26" i="6"/>
  <c r="B28" i="3"/>
  <c r="B28" i="6" s="1"/>
  <c r="B29" i="3" l="1"/>
  <c r="B29" i="6" s="1"/>
  <c r="B30" i="3" l="1"/>
  <c r="B31" i="3" l="1"/>
  <c r="B31" i="6" s="1"/>
  <c r="B30" i="6"/>
  <c r="B32" i="3" l="1"/>
  <c r="B32" i="6" l="1"/>
  <c r="B33" i="3"/>
  <c r="B34" i="3" l="1"/>
  <c r="B33" i="6"/>
  <c r="B35" i="3" l="1"/>
  <c r="B34" i="6"/>
  <c r="B35" i="6" l="1"/>
  <c r="B36" i="3"/>
  <c r="B37" i="3" l="1"/>
  <c r="B36" i="6"/>
  <c r="B38" i="3" l="1"/>
  <c r="B37" i="6"/>
  <c r="B39" i="3" l="1"/>
  <c r="B38" i="6"/>
  <c r="B39" i="6" l="1"/>
  <c r="B40" i="3"/>
  <c r="B41" i="3" l="1"/>
  <c r="B40" i="6"/>
  <c r="B42" i="3" l="1"/>
  <c r="B41" i="6"/>
  <c r="B42" i="6" l="1"/>
  <c r="B43" i="3"/>
  <c r="B44" i="3" l="1"/>
  <c r="B43" i="6"/>
  <c r="B44" i="6" l="1"/>
  <c r="B45" i="3"/>
  <c r="B46" i="3" l="1"/>
  <c r="B45" i="6"/>
  <c r="B47" i="3" l="1"/>
  <c r="B46" i="6"/>
  <c r="B48" i="3" l="1"/>
  <c r="B47" i="6"/>
  <c r="B48" i="6" l="1"/>
  <c r="B49" i="3"/>
  <c r="B50" i="3" l="1"/>
  <c r="B49" i="6"/>
  <c r="B51" i="3" l="1"/>
  <c r="B50" i="6"/>
  <c r="B51" i="6" l="1"/>
  <c r="B52" i="3"/>
  <c r="B52" i="6" s="1"/>
  <c r="B53" i="3" l="1"/>
  <c r="B53" i="6" l="1"/>
  <c r="B54" i="3"/>
  <c r="B55" i="3" l="1"/>
  <c r="B55" i="6" s="1"/>
  <c r="B54" i="6"/>
  <c r="B56" i="3"/>
  <c r="B56" i="6" s="1"/>
  <c r="B57" i="3" l="1"/>
  <c r="B57" i="6" s="1"/>
  <c r="B58" i="3"/>
  <c r="B59" i="3" l="1"/>
  <c r="B58" i="6"/>
  <c r="B60" i="3" l="1"/>
  <c r="B59" i="6"/>
  <c r="B61" i="3" l="1"/>
  <c r="B60" i="6"/>
  <c r="B62" i="3" l="1"/>
  <c r="B61" i="6"/>
  <c r="B63" i="3" l="1"/>
  <c r="B62" i="6"/>
  <c r="B64" i="3" l="1"/>
  <c r="B63" i="6"/>
  <c r="B65" i="3" l="1"/>
  <c r="B64" i="6"/>
  <c r="B66" i="3" l="1"/>
  <c r="B65" i="6"/>
  <c r="B67" i="3" l="1"/>
  <c r="B66" i="6"/>
  <c r="B68" i="3" l="1"/>
  <c r="B67" i="6"/>
  <c r="B69" i="3" l="1"/>
  <c r="B68" i="6"/>
  <c r="B70" i="3" l="1"/>
  <c r="B69" i="6"/>
  <c r="B71" i="3" l="1"/>
  <c r="B70" i="6"/>
  <c r="B72" i="3" l="1"/>
  <c r="B71" i="6"/>
  <c r="B73" i="3" l="1"/>
  <c r="B72" i="6"/>
  <c r="B74" i="3" l="1"/>
  <c r="B73" i="6"/>
  <c r="B75" i="3" l="1"/>
  <c r="B74" i="6"/>
  <c r="B76" i="3" l="1"/>
  <c r="B75" i="6"/>
  <c r="B77" i="3" l="1"/>
  <c r="B76" i="6"/>
  <c r="B78" i="3" l="1"/>
  <c r="B77" i="6"/>
  <c r="B79" i="3" l="1"/>
  <c r="B78" i="6"/>
  <c r="B80" i="3" l="1"/>
  <c r="B79" i="6"/>
  <c r="B81" i="3" l="1"/>
  <c r="B80" i="6"/>
  <c r="B82" i="3" l="1"/>
  <c r="B81" i="6"/>
  <c r="B83" i="3" l="1"/>
  <c r="B82" i="6"/>
  <c r="B84" i="3" l="1"/>
  <c r="B83" i="6"/>
  <c r="B85" i="3" l="1"/>
  <c r="B84" i="6"/>
  <c r="B86" i="3" l="1"/>
  <c r="B85" i="6"/>
  <c r="B87" i="3" l="1"/>
  <c r="B86" i="6"/>
  <c r="B88" i="3" l="1"/>
  <c r="B87" i="6"/>
  <c r="B89" i="3" l="1"/>
  <c r="B88" i="6"/>
  <c r="B90" i="3" l="1"/>
  <c r="B89" i="6"/>
  <c r="B91" i="3" l="1"/>
  <c r="B90" i="6"/>
  <c r="B92" i="3" l="1"/>
  <c r="B91" i="6"/>
  <c r="B93" i="3" l="1"/>
  <c r="B92" i="6"/>
  <c r="B94" i="3" l="1"/>
  <c r="B93" i="6"/>
  <c r="B95" i="3" l="1"/>
  <c r="B94" i="6"/>
  <c r="B96" i="3" l="1"/>
  <c r="B95" i="6"/>
  <c r="B97" i="3" l="1"/>
  <c r="B96" i="6"/>
  <c r="B98" i="3" l="1"/>
  <c r="B97" i="6"/>
  <c r="B99" i="3" l="1"/>
  <c r="B98" i="6"/>
  <c r="B100" i="3" l="1"/>
  <c r="B99" i="6"/>
  <c r="B101" i="3" l="1"/>
  <c r="B100" i="6"/>
  <c r="B102" i="3" l="1"/>
  <c r="B101" i="6"/>
  <c r="B103" i="3" l="1"/>
  <c r="B102" i="6"/>
  <c r="B104" i="3" l="1"/>
  <c r="B103" i="6"/>
  <c r="B105" i="3" l="1"/>
  <c r="B104" i="6"/>
  <c r="B106" i="3" l="1"/>
  <c r="B105" i="6"/>
  <c r="B107" i="3" l="1"/>
  <c r="B106" i="6"/>
  <c r="B108" i="3" l="1"/>
  <c r="B107" i="6"/>
  <c r="B109" i="3" l="1"/>
  <c r="B108" i="6"/>
  <c r="B110" i="3" l="1"/>
  <c r="B109" i="6"/>
  <c r="B111" i="3" l="1"/>
  <c r="B110" i="6"/>
  <c r="B112" i="3" l="1"/>
  <c r="B111" i="6"/>
  <c r="B113" i="3" l="1"/>
  <c r="B112" i="6"/>
  <c r="B114" i="3" l="1"/>
  <c r="B113" i="6"/>
  <c r="B115" i="3" l="1"/>
  <c r="B114" i="6"/>
  <c r="B116" i="3" l="1"/>
  <c r="B115" i="6"/>
  <c r="B116" i="6" l="1"/>
  <c r="B117" i="3"/>
  <c r="B118" i="3" l="1"/>
  <c r="B117" i="6"/>
  <c r="B118" i="6" l="1"/>
  <c r="B119" i="3"/>
  <c r="B120" i="3" l="1"/>
  <c r="B119" i="6"/>
  <c r="B8" i="2" l="1"/>
  <c r="B120" i="6"/>
  <c r="C6" i="6" s="1"/>
  <c r="B7" i="2" s="1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<sst xmlns="http://schemas.openxmlformats.org/spreadsheetml/2006/main" count="15313" uniqueCount="4088">
  <si>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</si>
  <si>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</si>
  <si>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</si>
  <si>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</si>
  <si>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</si>
  <si>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</si>
  <si>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</si>
  <si>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</si>
  <si>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</si>
  <si>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</si>
  <si>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</si>
  <si>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</si>
  <si>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</si>
  <si>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</si>
  <si>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</si>
  <si>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</si>
  <si>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</si>
  <si>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</si>
  <si>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</si>
  <si>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</si>
  <si>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</si>
  <si>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</si>
  <si>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</si>
  <si>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</si>
  <si>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</si>
  <si>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</si>
  <si>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</si>
  <si>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</si>
  <si>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</si>
  <si>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</si>
  <si>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</si>
  <si>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</si>
  <si>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</si>
  <si>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</si>
  <si>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</si>
  <si>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</si>
  <si>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</si>
  <si>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</si>
  <si>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</si>
  <si>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</si>
  <si>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</si>
  <si>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</si>
  <si>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</si>
  <si>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</si>
  <si>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</si>
  <si>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</si>
  <si>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</si>
  <si>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</si>
  <si>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</si>
  <si>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</si>
  <si>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</si>
  <si>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</si>
  <si>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</si>
  <si>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</si>
  <si>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</si>
  <si>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</si>
  <si>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</si>
  <si>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</si>
  <si>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</si>
  <si>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</si>
  <si>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</si>
  <si>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</si>
  <si>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</si>
  <si>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</si>
  <si>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</si>
  <si>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</si>
  <si>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</si>
  <si>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</si>
  <si>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</si>
  <si>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</si>
  <si>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</si>
  <si>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</si>
  <si>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</si>
  <si>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</si>
  <si>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</si>
  <si>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</si>
  <si>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</si>
  <si>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</si>
  <si>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</si>
  <si>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</si>
  <si>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</si>
  <si>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</si>
  <si>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</si>
  <si>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</si>
  <si>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</si>
  <si>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</si>
  <si>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</si>
  <si>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</si>
  <si>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</si>
  <si>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</si>
  <si>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</si>
  <si>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</si>
  <si>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</si>
  <si>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</si>
  <si>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</si>
  <si>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</si>
  <si>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</si>
  <si>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</si>
  <si>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</si>
  <si>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</si>
  <si>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</si>
  <si>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</si>
  <si>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</si>
  <si>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</si>
  <si>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</si>
  <si>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</si>
  <si>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</si>
  <si>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</si>
  <si>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</si>
  <si>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</si>
  <si>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</si>
  <si>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</si>
  <si>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</si>
  <si>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</si>
  <si>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</si>
  <si>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</si>
  <si>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</si>
  <si>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</si>
  <si>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</si>
  <si>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</si>
  <si>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</si>
  <si>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</si>
  <si>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</si>
  <si>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</si>
  <si>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</si>
  <si>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</si>
  <si>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</si>
  <si>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</si>
  <si>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</si>
  <si>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</si>
  <si>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</si>
  <si>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</si>
  <si>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</si>
  <si>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</si>
  <si>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</si>
  <si>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</si>
  <si>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</si>
  <si>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</si>
  <si>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</si>
  <si>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</si>
  <si>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</si>
  <si>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</si>
  <si>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</si>
  <si>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</si>
  <si>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</si>
  <si>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</si>
  <si>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</si>
  <si>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</si>
  <si>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</si>
  <si>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</si>
  <si>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</si>
  <si>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</si>
  <si>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</si>
  <si>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</si>
  <si>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</si>
  <si>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</si>
  <si>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</si>
  <si>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</si>
  <si>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</si>
  <si>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</si>
  <si>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</si>
  <si>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</si>
  <si>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</si>
  <si>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</si>
  <si>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</si>
  <si>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</si>
  <si>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</si>
  <si>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</si>
  <si>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</si>
  <si>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</si>
  <si>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</si>
  <si>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</si>
  <si>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</si>
  <si>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</si>
  <si>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</si>
  <si>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</si>
  <si>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</si>
  <si>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</si>
  <si>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</si>
  <si>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</si>
  <si>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</si>
  <si>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</si>
  <si>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</si>
  <si>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</si>
  <si>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</si>
  <si>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</si>
  <si>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</si>
  <si>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</si>
  <si>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</si>
  <si>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</si>
  <si>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</si>
  <si>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</si>
  <si>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</si>
  <si>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</si>
  <si>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</si>
  <si>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</si>
  <si>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</si>
  <si>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</si>
  <si>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</si>
  <si>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</si>
  <si>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</si>
  <si>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</si>
  <si>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</si>
  <si>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</si>
  <si>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</si>
  <si>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</si>
  <si>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</si>
  <si>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</si>
  <si>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</si>
  <si>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</si>
  <si>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</si>
  <si>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</si>
  <si>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</si>
  <si>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</si>
  <si>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</si>
  <si>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</si>
  <si>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</si>
  <si>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</si>
  <si>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</si>
  <si>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</si>
  <si>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</si>
  <si>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</si>
  <si>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</si>
  <si>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</si>
  <si>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</si>
  <si>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</si>
  <si>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</si>
  <si>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</si>
  <si>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</si>
  <si>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</si>
  <si>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</si>
  <si>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</si>
  <si>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</si>
  <si>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</si>
  <si>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</si>
  <si>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</si>
  <si>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</si>
  <si>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</si>
  <si>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</si>
  <si>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</si>
  <si>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</si>
  <si>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</si>
  <si>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</si>
  <si>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</si>
  <si>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</si>
  <si>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</si>
  <si>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</si>
  <si>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</si>
  <si>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</si>
  <si>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</si>
  <si>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</si>
  <si>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</si>
  <si>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</si>
  <si>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</si>
  <si>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</si>
  <si>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</si>
  <si>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</si>
  <si>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</si>
  <si>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</si>
  <si>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</si>
  <si>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</si>
  <si>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</si>
  <si>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</si>
  <si>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</si>
  <si>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</si>
  <si>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</si>
  <si>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</si>
  <si>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</si>
  <si>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</si>
  <si>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</si>
  <si>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</si>
  <si>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</si>
  <si>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</si>
  <si>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</si>
  <si>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</si>
  <si>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</si>
  <si>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</si>
  <si>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</si>
  <si>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</si>
  <si>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</si>
  <si>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</si>
  <si>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</si>
  <si>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</si>
  <si>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</si>
  <si>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</si>
  <si>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</si>
  <si>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</si>
  <si>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</si>
  <si>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</si>
  <si>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</si>
  <si>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</si>
  <si>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</si>
  <si>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</si>
  <si>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</si>
  <si>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</si>
  <si>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</si>
  <si>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</si>
  <si>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</si>
  <si>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</si>
  <si>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</si>
  <si>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</si>
  <si>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</si>
  <si>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</si>
  <si>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</si>
  <si>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</si>
  <si>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</si>
  <si>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</si>
  <si>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</si>
  <si>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</si>
  <si>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</si>
  <si>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</si>
  <si>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</si>
  <si>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</si>
  <si>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</si>
  <si>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</si>
  <si>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</si>
  <si>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</si>
  <si>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</si>
  <si>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</si>
  <si>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</si>
  <si>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</si>
  <si>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</si>
  <si>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</si>
  <si>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</si>
  <si>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</si>
  <si>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</si>
  <si>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</si>
  <si>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</si>
  <si>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</si>
  <si>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</si>
  <si>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</si>
  <si>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</si>
  <si>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</si>
  <si>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</si>
  <si>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</si>
  <si>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</si>
  <si>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</si>
  <si>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</si>
  <si>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</si>
  <si>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</si>
  <si>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</si>
  <si>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</si>
  <si>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</si>
  <si>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</si>
  <si>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</si>
  <si>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</si>
  <si>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</si>
  <si>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</si>
  <si>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</si>
  <si>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</si>
  <si>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</si>
  <si>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</si>
  <si>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</si>
  <si>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</si>
  <si>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</si>
  <si>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</si>
  <si>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</si>
  <si>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</si>
  <si>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</si>
  <si>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</si>
  <si>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</si>
  <si>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</si>
  <si>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</si>
  <si>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</si>
  <si>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</si>
  <si>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</si>
  <si>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</si>
  <si>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</si>
  <si>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</si>
  <si>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</si>
  <si>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</si>
  <si>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</si>
  <si>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</si>
  <si>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</si>
  <si>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</si>
  <si>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</si>
  <si>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</si>
  <si>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</si>
  <si>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</si>
  <si>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</si>
  <si>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</si>
  <si>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</si>
  <si>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</si>
  <si>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</si>
  <si>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</si>
  <si>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</si>
  <si>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</si>
  <si>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</si>
  <si>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</si>
  <si>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</si>
  <si>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</si>
  <si>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</si>
  <si>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</si>
  <si>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</si>
  <si>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</si>
  <si>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</si>
  <si>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</si>
  <si>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</si>
  <si>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</si>
  <si>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</si>
  <si>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</si>
  <si>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</si>
  <si>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</si>
  <si>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</si>
  <si>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</si>
  <si>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</si>
  <si>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</si>
  <si>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</si>
  <si>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</si>
  <si>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</si>
  <si>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</si>
  <si>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</si>
  <si>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</si>
  <si>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</si>
  <si>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</si>
  <si>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</si>
  <si>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</si>
  <si>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</si>
  <si>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</si>
  <si>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</si>
  <si>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</si>
  <si>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</si>
  <si>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</si>
  <si>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</si>
  <si>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</si>
  <si>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</si>
  <si>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</si>
  <si>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</si>
  <si>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</si>
  <si>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</si>
  <si>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</si>
  <si>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</si>
  <si>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</si>
  <si>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</si>
  <si>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</si>
  <si>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</si>
  <si>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</si>
  <si>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</si>
  <si>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</si>
  <si>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</si>
  <si>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</si>
  <si>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</si>
  <si>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</si>
  <si>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</si>
  <si>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</si>
  <si>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</si>
  <si>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</si>
  <si>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</si>
  <si>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</si>
  <si>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</si>
  <si>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</si>
  <si>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</si>
  <si>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</si>
  <si>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</si>
  <si>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</si>
  <si>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</si>
  <si>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</si>
  <si>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</si>
  <si>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</si>
  <si>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</si>
  <si>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</si>
  <si>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</si>
  <si>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</si>
  <si>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</si>
  <si>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</si>
  <si>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</si>
  <si>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</si>
  <si>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</si>
  <si>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</si>
  <si>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</si>
  <si>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</si>
  <si>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</si>
  <si>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</si>
  <si>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</si>
  <si>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</si>
  <si>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</si>
  <si>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</si>
  <si>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</si>
  <si>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</si>
  <si>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</si>
  <si>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</si>
  <si>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</si>
  <si>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</si>
  <si>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</si>
  <si>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</si>
  <si>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</si>
  <si>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</si>
  <si>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</si>
  <si>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</si>
  <si>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</si>
  <si>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</si>
  <si>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</si>
  <si>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</si>
  <si>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</si>
  <si>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</si>
  <si>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</si>
  <si>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</si>
  <si>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</si>
  <si>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</si>
  <si>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</si>
  <si>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</si>
  <si>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</si>
  <si>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</si>
  <si>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</si>
  <si>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</si>
  <si>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</si>
  <si>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</si>
  <si>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</si>
  <si>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</si>
  <si>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</si>
  <si>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</si>
  <si>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</si>
  <si>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</si>
  <si>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</si>
  <si>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</si>
  <si>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</si>
  <si>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</si>
  <si>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</si>
  <si>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</si>
  <si>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</si>
  <si>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</si>
  <si>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</si>
  <si>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</si>
  <si>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</si>
  <si>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</si>
  <si>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</si>
  <si>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</si>
  <si>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</si>
  <si>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</si>
  <si>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</si>
  <si>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</si>
  <si>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</si>
  <si>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</si>
  <si>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</si>
  <si>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</si>
  <si>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</si>
  <si>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</si>
  <si>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</si>
  <si>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</si>
  <si>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</si>
  <si>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</si>
  <si>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</si>
  <si>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</si>
  <si>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</si>
  <si>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</si>
  <si>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</si>
  <si>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</si>
  <si>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</si>
  <si>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</si>
  <si>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</si>
  <si>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</si>
  <si>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</si>
  <si>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</si>
  <si>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</si>
  <si>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</si>
  <si>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</si>
  <si>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</si>
  <si>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</si>
  <si>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</si>
  <si>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</si>
  <si>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</si>
  <si>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</si>
  <si>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</si>
  <si>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</si>
  <si>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</si>
  <si>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</si>
  <si>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</si>
  <si>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</si>
  <si>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</si>
  <si>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</si>
  <si>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</si>
  <si>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</si>
  <si>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</si>
  <si>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</si>
  <si>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</si>
  <si>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</si>
  <si>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</si>
  <si>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</si>
  <si>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</si>
  <si>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</si>
  <si>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</si>
  <si>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</si>
  <si>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</si>
  <si>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</si>
  <si>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</si>
  <si>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</si>
  <si>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</si>
  <si>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</si>
  <si>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</si>
  <si>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</si>
  <si>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</si>
  <si>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</si>
  <si>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</si>
  <si>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</si>
  <si>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</si>
  <si>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</si>
  <si>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</si>
  <si>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</si>
  <si>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</si>
  <si>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</si>
  <si>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</si>
  <si>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</si>
  <si>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</si>
  <si>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</si>
  <si>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</si>
  <si>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</si>
  <si>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</si>
  <si>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</si>
  <si>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</si>
  <si>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</si>
  <si>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</si>
  <si>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</si>
  <si>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</si>
  <si>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</si>
  <si>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</si>
  <si>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</si>
  <si>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</si>
  <si>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</si>
  <si>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</si>
  <si>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</si>
  <si>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</si>
  <si>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</si>
  <si>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</si>
  <si>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</si>
  <si>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</si>
  <si>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</si>
  <si>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</si>
  <si>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</si>
  <si>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</si>
  <si>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</si>
  <si>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</si>
  <si>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</si>
  <si>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</si>
  <si>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</si>
  <si>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</si>
  <si>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</si>
  <si>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</si>
  <si>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</si>
  <si>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</si>
  <si>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</si>
  <si>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</si>
  <si>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</si>
  <si>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</si>
  <si>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</si>
  <si>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</si>
  <si>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</si>
  <si>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</si>
  <si>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</si>
  <si>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</si>
  <si>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</si>
  <si>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</si>
  <si>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</si>
  <si>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</si>
  <si>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</si>
  <si>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</si>
  <si>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</si>
  <si>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</si>
  <si>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</si>
  <si>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</si>
  <si>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</si>
  <si>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</si>
  <si>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</si>
  <si>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</si>
  <si>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</si>
  <si>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</si>
  <si>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</si>
  <si>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</si>
  <si>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</si>
  <si>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</si>
  <si>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</si>
  <si>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</si>
  <si>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</si>
  <si>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</si>
  <si>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</si>
  <si>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</si>
  <si>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</si>
  <si>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</si>
  <si>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</si>
  <si>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</si>
  <si>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</si>
  <si>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</si>
  <si>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</si>
  <si>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</si>
  <si>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</si>
  <si>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</si>
  <si>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</si>
  <si>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</si>
  <si>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</si>
  <si>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</si>
  <si>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</si>
  <si>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</si>
  <si>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</si>
  <si>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</si>
  <si>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</si>
  <si>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</si>
  <si>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</si>
  <si>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</si>
  <si>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</si>
  <si>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</si>
  <si>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</si>
  <si>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</si>
  <si>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</si>
  <si>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</si>
  <si>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</si>
  <si>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</si>
  <si>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</si>
  <si>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</si>
  <si>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</si>
  <si>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</si>
  <si>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</si>
  <si>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</si>
  <si>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</si>
  <si>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</si>
  <si>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</si>
  <si>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</si>
  <si>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</si>
  <si>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</si>
  <si>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</si>
  <si>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</si>
  <si>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</si>
  <si>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</si>
  <si>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</si>
  <si>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</si>
  <si>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</si>
  <si>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</si>
  <si>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</si>
  <si>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</si>
  <si>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</si>
  <si>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</si>
  <si>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</si>
  <si>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</si>
  <si>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</si>
  <si>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</si>
  <si>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</si>
  <si>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</si>
  <si>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</si>
  <si>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</si>
  <si>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</si>
  <si>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</si>
  <si>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</si>
  <si>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</si>
  <si>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</si>
  <si>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</si>
  <si>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</si>
  <si>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</si>
  <si>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</si>
  <si>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</si>
  <si>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</si>
  <si>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</si>
  <si>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</si>
  <si>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</si>
  <si>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</si>
  <si>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</si>
  <si>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</si>
  <si>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</si>
  <si>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</si>
  <si>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</si>
  <si>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</si>
  <si>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</si>
  <si>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</si>
  <si>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</si>
  <si>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</si>
  <si>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</si>
  <si>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</si>
  <si>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</si>
  <si>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</si>
  <si>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</si>
  <si>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</si>
  <si>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</si>
  <si>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</si>
  <si>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</si>
  <si>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</si>
  <si>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</si>
  <si>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</si>
  <si>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</si>
  <si>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</si>
  <si>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</si>
  <si>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</si>
  <si>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</si>
  <si>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</si>
  <si>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</si>
  <si>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</si>
  <si>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</si>
  <si>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</si>
  <si>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</si>
  <si>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</si>
  <si>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</si>
  <si>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</si>
  <si>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</si>
  <si>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</si>
  <si>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</si>
  <si>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</si>
  <si>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</si>
  <si>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</si>
  <si>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</si>
  <si>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</si>
  <si>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</si>
  <si>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</si>
  <si>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</si>
  <si>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</si>
  <si>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</si>
  <si>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</si>
  <si>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</si>
  <si>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</si>
  <si>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</si>
  <si>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</si>
  <si>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</si>
  <si>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</si>
  <si>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</si>
  <si>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</si>
  <si>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</si>
  <si>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</si>
  <si>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</si>
  <si>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</si>
  <si>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</si>
  <si>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</si>
  <si>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</si>
  <si>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</si>
  <si>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</si>
  <si>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</si>
  <si>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</si>
  <si>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</si>
  <si>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</si>
  <si>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</si>
  <si>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</si>
  <si>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</si>
  <si>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</si>
  <si>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</si>
  <si>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</si>
  <si>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</si>
  <si>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</si>
  <si>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</si>
  <si>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</si>
  <si>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</si>
  <si>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</si>
  <si>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</si>
  <si>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</si>
  <si>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</si>
  <si>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</si>
  <si>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</si>
  <si>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</si>
  <si>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</si>
  <si>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</si>
  <si>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</si>
  <si>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</si>
  <si>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</si>
  <si>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</si>
  <si>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</si>
  <si>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</si>
  <si>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</si>
  <si>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</si>
  <si>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</si>
  <si>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</si>
  <si>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</si>
  <si>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</si>
  <si>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</si>
  <si>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</si>
  <si>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</si>
  <si>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</si>
  <si>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</si>
  <si>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</si>
  <si>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</si>
  <si>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</si>
  <si>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</si>
  <si>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</si>
  <si>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</si>
  <si>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</si>
  <si>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</si>
  <si>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</si>
  <si>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</si>
  <si>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</si>
  <si>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</si>
  <si>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</si>
  <si>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</si>
  <si>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</si>
  <si>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</si>
  <si>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</si>
  <si>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</si>
  <si>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</si>
  <si>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</si>
  <si>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</si>
  <si>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</si>
  <si>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</si>
  <si>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</si>
  <si>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</si>
  <si>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</si>
  <si>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</si>
  <si>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</si>
  <si>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</si>
  <si>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</si>
  <si>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</si>
  <si>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</si>
  <si>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</si>
  <si>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</si>
  <si>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</si>
  <si>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</si>
  <si>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</si>
  <si>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</si>
  <si>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</si>
  <si>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</si>
  <si>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</si>
  <si>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</si>
  <si>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</si>
  <si>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</si>
  <si>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</si>
  <si>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</si>
  <si>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</si>
  <si>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</si>
  <si>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</si>
  <si>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</si>
  <si>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</si>
  <si>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</si>
  <si>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</si>
  <si>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</si>
  <si>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</si>
  <si>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</si>
  <si>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</si>
  <si>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</si>
  <si>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</si>
  <si>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</si>
  <si>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</si>
  <si>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</si>
  <si>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</si>
  <si>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</si>
  <si>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</si>
  <si>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</si>
  <si>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</si>
  <si>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</si>
  <si>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</si>
  <si>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</si>
  <si>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</si>
  <si>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</si>
  <si>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</si>
  <si>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</si>
  <si>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</si>
  <si>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</si>
  <si>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</si>
  <si>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</si>
  <si>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</si>
  <si>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</si>
  <si>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</si>
  <si>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</si>
  <si>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</si>
  <si>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</si>
  <si>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</si>
  <si>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</si>
  <si>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</si>
  <si>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</si>
  <si>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</si>
  <si>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</si>
  <si>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</si>
  <si>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</si>
  <si>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</si>
  <si>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</si>
  <si>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</si>
  <si>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</si>
  <si>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</si>
  <si>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</si>
  <si>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</si>
  <si>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</si>
  <si>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</si>
  <si>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</si>
  <si>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</si>
  <si>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</si>
  <si>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</si>
  <si>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</si>
  <si>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</si>
  <si>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</si>
  <si>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</si>
  <si>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</si>
  <si>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</si>
  <si>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</si>
  <si>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</si>
  <si>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</si>
  <si>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</si>
  <si>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</si>
  <si>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</si>
  <si>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</si>
  <si>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</si>
  <si>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</si>
  <si>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</si>
  <si>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</si>
  <si>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</si>
  <si>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</si>
  <si>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</si>
  <si>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</si>
  <si>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</si>
  <si>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</si>
  <si>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</si>
  <si>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</si>
  <si>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</si>
  <si>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</si>
  <si>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</si>
  <si>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</si>
  <si>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</si>
  <si>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</si>
  <si>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</si>
  <si>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</si>
  <si>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</si>
  <si>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</si>
  <si>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</si>
  <si>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</si>
  <si>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</si>
  <si>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</si>
  <si>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</si>
  <si>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</si>
  <si>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</si>
  <si>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</si>
  <si>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</si>
  <si>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</si>
  <si>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</si>
  <si>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</si>
  <si>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</si>
  <si>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</si>
  <si>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</si>
  <si>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</si>
  <si>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</si>
  <si>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</si>
  <si>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</si>
  <si>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</si>
  <si>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</si>
  <si>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</si>
  <si>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</si>
  <si>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</si>
  <si>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</si>
  <si>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</si>
  <si>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</si>
  <si>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</si>
  <si>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</si>
  <si>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</si>
  <si>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</si>
  <si>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</si>
  <si>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</si>
  <si>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</si>
  <si>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</si>
  <si>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</si>
  <si>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</si>
  <si>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</si>
  <si>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</si>
  <si>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</si>
  <si>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</si>
  <si>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</si>
  <si>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</si>
  <si>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</si>
  <si>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</si>
  <si>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</si>
  <si>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</si>
  <si>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</si>
  <si>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</si>
  <si>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</si>
  <si>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</si>
  <si>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</si>
  <si>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</si>
  <si>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</si>
  <si>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</si>
  <si>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</si>
  <si>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</si>
  <si>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</si>
  <si>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</si>
  <si>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</si>
  <si>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</si>
  <si>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</si>
  <si>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</si>
  <si>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</si>
  <si>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</si>
  <si>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</si>
  <si>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</si>
  <si>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</si>
  <si>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</si>
  <si>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</si>
  <si>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</si>
  <si>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</si>
  <si>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</si>
  <si>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</si>
  <si>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</si>
  <si>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</si>
  <si>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</si>
  <si>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</si>
  <si>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</si>
  <si>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</si>
  <si>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</si>
  <si>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</si>
  <si>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</si>
  <si>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</si>
  <si>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</si>
  <si>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</si>
  <si>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</si>
  <si>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</si>
  <si>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</si>
  <si>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</si>
  <si>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</si>
  <si>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</si>
  <si>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</si>
  <si>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</si>
  <si>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</si>
  <si>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</si>
  <si>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</si>
  <si>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</si>
  <si>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</si>
  <si>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</si>
  <si>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</si>
  <si>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</si>
  <si>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</si>
  <si>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</si>
  <si>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</si>
  <si>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</si>
  <si>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</si>
  <si>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</si>
  <si>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</si>
  <si>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</si>
  <si>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</si>
  <si>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</si>
  <si>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</si>
  <si>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</si>
  <si>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</si>
  <si>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</si>
  <si>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</si>
  <si>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</si>
  <si>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</si>
  <si>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</si>
  <si>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</si>
  <si>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</si>
  <si>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</si>
  <si>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</si>
  <si>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</si>
  <si>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</si>
  <si>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</si>
  <si>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</si>
  <si>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</si>
  <si>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</si>
  <si>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</si>
  <si>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</si>
  <si>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</si>
  <si>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</si>
  <si>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</si>
  <si>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</si>
  <si>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</si>
  <si>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</si>
  <si>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</si>
  <si>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</si>
  <si>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</si>
  <si>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</si>
  <si>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</si>
  <si>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</si>
  <si>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</si>
  <si>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</si>
  <si>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</si>
  <si>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</si>
  <si>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</si>
  <si>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</si>
  <si>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</si>
  <si>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</si>
  <si>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</si>
  <si>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</si>
  <si>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</si>
  <si>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</si>
  <si>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</si>
  <si>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</si>
  <si>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</si>
  <si>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</si>
  <si>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</si>
  <si>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</si>
  <si>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</si>
  <si>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</si>
  <si>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</si>
  <si>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</si>
  <si>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</si>
  <si>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</si>
  <si>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</si>
  <si>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</si>
  <si>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</si>
  <si>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</si>
  <si>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</si>
  <si>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</si>
  <si>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</si>
  <si>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</si>
  <si>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</si>
  <si>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</si>
  <si>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</si>
  <si>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</si>
  <si>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</si>
  <si>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</si>
  <si>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</si>
  <si>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</si>
  <si>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</si>
  <si>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</si>
  <si>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</si>
  <si>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</si>
  <si>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</si>
  <si>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</si>
  <si>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</si>
  <si>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</si>
  <si>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</si>
  <si>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</si>
  <si>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</si>
  <si>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</si>
  <si>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</si>
  <si>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</si>
  <si>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</si>
  <si>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</si>
  <si>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</si>
  <si>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</si>
  <si>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</si>
  <si>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</si>
  <si>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</si>
  <si>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</si>
  <si>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</si>
  <si>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</si>
  <si>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</si>
  <si>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</si>
  <si>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</si>
  <si>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</si>
  <si>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</si>
  <si>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</si>
  <si>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</si>
  <si>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</si>
  <si>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</si>
  <si>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</si>
  <si>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</si>
  <si>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</si>
  <si>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</si>
  <si>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</si>
  <si>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</si>
  <si>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</si>
  <si>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</si>
  <si>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</si>
  <si>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</si>
  <si>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</si>
  <si>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</si>
  <si>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</si>
  <si>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</si>
  <si>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</si>
  <si>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</si>
  <si>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</si>
  <si>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</si>
  <si>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</si>
  <si>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</si>
  <si>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</si>
  <si>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</si>
  <si>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</si>
  <si>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</si>
  <si>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</si>
  <si>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</si>
  <si>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</si>
  <si>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</si>
  <si>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</si>
  <si>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</si>
  <si>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</si>
  <si>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</si>
  <si>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</si>
  <si>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</si>
  <si>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</si>
  <si>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</si>
  <si>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</si>
  <si>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</si>
  <si>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</si>
  <si>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</si>
  <si>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</si>
  <si>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</si>
  <si>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</si>
  <si>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</si>
  <si>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</si>
  <si>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</si>
  <si>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</si>
  <si>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</si>
  <si>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</si>
  <si>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</si>
  <si>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</si>
  <si>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</si>
  <si>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</si>
  <si>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</si>
  <si>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</si>
  <si>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</si>
  <si>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</si>
  <si>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</si>
  <si>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</si>
  <si>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</si>
  <si>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</si>
  <si>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</si>
  <si>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</si>
  <si>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</si>
  <si>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</si>
  <si>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</si>
  <si>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</si>
  <si>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</si>
  <si>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</si>
  <si>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</si>
  <si>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</si>
  <si>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</si>
  <si>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</si>
  <si>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</si>
  <si>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</si>
  <si>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</si>
  <si>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</si>
  <si>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</si>
  <si>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</si>
  <si>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</si>
  <si>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</si>
  <si>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</si>
  <si>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</si>
  <si>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</si>
  <si>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</si>
  <si>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</si>
  <si>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</si>
  <si>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</si>
  <si>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</si>
  <si>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</si>
  <si>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</si>
  <si>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</si>
  <si>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</si>
  <si>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</si>
  <si>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</si>
  <si>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</si>
  <si>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</si>
  <si>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</si>
  <si>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</si>
  <si>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</si>
  <si>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</si>
  <si>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</si>
  <si>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</si>
  <si>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</si>
  <si>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</si>
  <si>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</si>
  <si>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</si>
  <si>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</si>
  <si>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</si>
  <si>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</si>
  <si>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</si>
  <si>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</si>
  <si>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</si>
  <si>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</si>
  <si>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</si>
  <si>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</si>
  <si>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</si>
  <si>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</si>
  <si>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</si>
  <si>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</si>
  <si>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</si>
  <si>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</si>
  <si>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</si>
  <si>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</si>
  <si>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</si>
  <si>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</si>
  <si>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</si>
  <si>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</si>
  <si>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</si>
  <si>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</si>
  <si>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</si>
  <si>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</si>
  <si>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</si>
  <si>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</si>
  <si>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</si>
  <si>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</si>
  <si>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</si>
  <si>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</si>
  <si>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</si>
  <si>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</si>
  <si>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</si>
  <si>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</si>
  <si>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</si>
  <si>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</si>
  <si>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</si>
  <si>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</si>
  <si>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</si>
  <si>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</si>
  <si>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</si>
  <si>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</si>
  <si>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</si>
  <si>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</si>
  <si>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</si>
  <si>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</si>
  <si>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</si>
  <si>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</si>
  <si>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</si>
  <si>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</si>
  <si>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</si>
  <si>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</si>
  <si>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</si>
  <si>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</si>
  <si>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</si>
  <si>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</si>
  <si>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</si>
  <si>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</si>
  <si>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</si>
  <si>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</si>
  <si>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</si>
  <si>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</si>
  <si>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</si>
  <si>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</si>
  <si>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</si>
  <si>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</si>
  <si>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</si>
  <si>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</si>
  <si>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</si>
  <si>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</si>
  <si>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</si>
  <si>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</si>
  <si>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</si>
  <si>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</si>
  <si>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</si>
  <si>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</si>
  <si>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</si>
  <si>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</si>
  <si>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</si>
  <si>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</si>
  <si>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</si>
  <si>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</si>
  <si>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</si>
  <si>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</si>
  <si>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</si>
  <si>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</si>
  <si>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</si>
  <si>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</si>
  <si>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</si>
  <si>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</si>
  <si>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</si>
  <si>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</si>
  <si>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</si>
  <si>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</si>
  <si>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</si>
  <si>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</si>
  <si>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</si>
  <si>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</si>
  <si>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</si>
  <si>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</si>
  <si>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</si>
  <si>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</si>
  <si>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</si>
  <si>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</si>
  <si>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</si>
  <si>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</si>
  <si>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</si>
  <si>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</si>
  <si>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</si>
  <si>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</si>
  <si>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</si>
  <si>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</si>
  <si>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</si>
  <si>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</si>
  <si>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</si>
  <si>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</si>
  <si>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</si>
  <si>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</si>
  <si>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</si>
  <si>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</si>
  <si>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</si>
  <si>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</si>
  <si>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</si>
  <si>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</si>
  <si>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</si>
  <si>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</si>
  <si>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</si>
  <si>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</si>
  <si>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</si>
  <si>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</si>
  <si>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</si>
  <si>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</si>
  <si>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</si>
  <si>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</si>
  <si>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</si>
  <si>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</si>
  <si>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</si>
  <si>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</si>
  <si>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</si>
  <si>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</si>
  <si>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</si>
  <si>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</si>
  <si>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</si>
  <si>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</si>
  <si>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</si>
  <si>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</si>
  <si>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</si>
  <si>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</si>
  <si>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</si>
  <si>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</si>
  <si>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</si>
  <si>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</si>
  <si>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</si>
  <si>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</si>
  <si>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</si>
  <si>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</si>
  <si>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</si>
  <si>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</si>
  <si>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</si>
  <si>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</si>
  <si>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</si>
  <si>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</si>
  <si>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</si>
  <si>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</si>
  <si>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</si>
  <si>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</si>
  <si>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</si>
  <si>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</si>
  <si>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</si>
  <si>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</si>
  <si>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</si>
  <si>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</si>
  <si>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</si>
  <si>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</si>
  <si>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</si>
  <si>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</si>
  <si>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</si>
  <si>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</si>
  <si>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</si>
  <si>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</si>
  <si>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</si>
  <si>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</si>
  <si>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</si>
  <si>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</si>
  <si>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</si>
  <si>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</si>
  <si>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</si>
  <si>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</si>
  <si>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</si>
  <si>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</si>
  <si>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</si>
  <si>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</si>
  <si>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</si>
  <si>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</si>
  <si>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</si>
  <si>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</si>
  <si>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</si>
  <si>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</si>
  <si>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</si>
  <si>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</si>
  <si>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</si>
  <si>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</si>
  <si>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</si>
  <si>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</si>
  <si>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</si>
  <si>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</si>
  <si>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</si>
  <si>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</si>
  <si>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</si>
  <si>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</si>
  <si>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</si>
  <si>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</si>
  <si>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</si>
  <si>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</si>
  <si>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</si>
  <si>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</si>
  <si>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</si>
  <si>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</si>
  <si>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</si>
  <si>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</si>
  <si>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</si>
  <si>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</si>
  <si>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</si>
  <si>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</si>
  <si>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</si>
  <si>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</si>
  <si>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</si>
  <si>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</si>
  <si>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</si>
  <si>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</si>
  <si>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</si>
  <si>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</si>
  <si>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</si>
  <si>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</si>
  <si>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</si>
  <si>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</si>
  <si>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</si>
  <si>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</si>
  <si>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</si>
  <si>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</si>
  <si>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</si>
  <si>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</si>
  <si>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</si>
  <si>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</si>
  <si>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</si>
  <si>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</si>
  <si>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</si>
  <si>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</si>
  <si>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</si>
  <si>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</si>
  <si>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</si>
  <si>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</si>
  <si>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</si>
  <si>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</si>
  <si>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</si>
  <si>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</si>
  <si>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</si>
  <si>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</si>
  <si>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</si>
  <si>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</si>
  <si>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</si>
  <si>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</si>
  <si>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</si>
  <si>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</si>
  <si>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</si>
  <si>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</si>
  <si>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</si>
  <si>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</si>
  <si>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</si>
  <si>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</si>
  <si>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</si>
  <si>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</si>
  <si>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</si>
  <si>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</si>
  <si>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</si>
  <si>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</si>
  <si>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</si>
  <si>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</si>
  <si>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</si>
  <si>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</si>
  <si>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</si>
  <si>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</si>
  <si>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</si>
  <si>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</si>
  <si>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</si>
  <si>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</si>
  <si>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</si>
  <si>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</si>
  <si>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</si>
  <si>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</si>
  <si>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</si>
  <si>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</si>
  <si>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</si>
  <si>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</si>
  <si>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</si>
  <si>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</si>
  <si>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</si>
  <si>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</si>
  <si>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</si>
  <si>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</si>
  <si>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</si>
  <si>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</si>
  <si>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</si>
  <si>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</si>
  <si>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</si>
  <si>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</si>
  <si>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</si>
  <si>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</si>
  <si>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</si>
  <si>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</si>
  <si>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</si>
  <si>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</si>
  <si>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</si>
  <si>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</si>
  <si>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</si>
  <si>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</si>
  <si>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</si>
  <si>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</si>
  <si>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</si>
  <si>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</si>
  <si>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</si>
  <si>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</si>
  <si>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</si>
  <si>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</si>
  <si>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</si>
  <si>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</si>
  <si>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</si>
  <si>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</si>
  <si>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</si>
  <si>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</si>
  <si>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</si>
  <si>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</si>
  <si>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</si>
  <si>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</si>
  <si>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</si>
  <si>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</si>
  <si>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</si>
  <si>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</si>
  <si>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</si>
  <si>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</si>
  <si>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</si>
  <si>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</si>
  <si>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</si>
  <si>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</si>
  <si>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</si>
  <si>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</si>
  <si>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</si>
  <si>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</si>
  <si>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</si>
  <si>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</si>
  <si>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</si>
  <si>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</si>
  <si>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</si>
  <si>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</si>
  <si>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</si>
  <si>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</si>
  <si>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</si>
  <si>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</si>
  <si>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</si>
  <si>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</si>
  <si>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</si>
  <si>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</si>
  <si>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</si>
  <si>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</si>
  <si>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</si>
  <si>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</si>
  <si>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</si>
  <si>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</si>
  <si>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</si>
  <si>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</si>
  <si>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</si>
  <si>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</si>
  <si>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</si>
  <si>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</si>
  <si>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</si>
  <si>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</si>
  <si>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</si>
  <si>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</si>
  <si>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</si>
  <si>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</si>
  <si>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</si>
  <si>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</si>
  <si>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</si>
  <si>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</si>
  <si>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</si>
  <si>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</si>
  <si>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</si>
  <si>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</si>
  <si>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</si>
  <si>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</si>
  <si>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</si>
  <si>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</si>
  <si>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</si>
  <si>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</si>
  <si>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</si>
  <si>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</si>
  <si>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</si>
  <si>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</si>
  <si>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</si>
  <si>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</si>
  <si>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</si>
  <si>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</si>
  <si>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</si>
  <si>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</si>
  <si>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</si>
  <si>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</si>
  <si>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</si>
  <si>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</si>
  <si>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</si>
  <si>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</si>
  <si>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</si>
  <si>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</si>
  <si>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</si>
  <si>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</si>
  <si>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</si>
  <si>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</si>
  <si>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</si>
  <si>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</si>
  <si>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</si>
  <si>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</si>
  <si>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</si>
  <si>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</si>
  <si>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</si>
  <si>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</si>
  <si>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</si>
  <si>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</si>
  <si>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</si>
  <si>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</si>
  <si>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</si>
  <si>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</si>
  <si>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</si>
  <si>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</si>
  <si>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</si>
  <si>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</si>
  <si>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</si>
  <si>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</si>
  <si>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</si>
  <si>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</si>
  <si>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</si>
  <si>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</si>
  <si>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</si>
  <si>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</si>
  <si>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</si>
  <si>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</si>
  <si>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</si>
  <si>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</si>
  <si>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</si>
  <si>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</si>
  <si>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</si>
  <si>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</si>
  <si>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</si>
  <si>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</si>
  <si>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</si>
  <si>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</si>
  <si>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</si>
  <si>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</si>
  <si>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</si>
  <si>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</si>
  <si>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</si>
  <si>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</si>
  <si>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</si>
  <si>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</si>
  <si>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</si>
  <si>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</si>
  <si>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</si>
  <si>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</si>
  <si>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</si>
  <si>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</si>
  <si>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</si>
  <si>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</si>
  <si>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</si>
  <si>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</si>
  <si>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</si>
  <si>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</si>
  <si>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</si>
  <si>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</si>
  <si>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</si>
  <si>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</si>
  <si>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</si>
  <si>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</si>
  <si>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</si>
  <si>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</si>
  <si>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</si>
  <si>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</si>
  <si>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</si>
  <si>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</si>
  <si>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</si>
  <si>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</si>
  <si>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</si>
  <si>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</si>
  <si>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</si>
  <si>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</si>
  <si>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</si>
  <si>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</si>
  <si>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</si>
  <si>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</si>
  <si>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</si>
  <si>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</si>
  <si>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</si>
  <si>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</si>
  <si>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</si>
  <si>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</si>
  <si>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</si>
  <si>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</si>
  <si>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</si>
  <si>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</si>
  <si>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</si>
  <si>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</si>
  <si>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</si>
  <si>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</si>
  <si>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</si>
  <si>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</si>
  <si>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</si>
  <si>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</si>
  <si>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</si>
  <si>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</si>
  <si>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</si>
  <si>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</si>
  <si>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</si>
  <si>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</si>
  <si>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</si>
  <si>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</si>
  <si>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</si>
  <si>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</si>
  <si>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</si>
  <si>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</si>
  <si>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</si>
  <si>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</si>
  <si>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</si>
  <si>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</si>
  <si>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</si>
  <si>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</si>
  <si>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</si>
  <si>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</si>
  <si>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</si>
  <si>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</si>
  <si>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</si>
  <si>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</si>
  <si>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</si>
  <si>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</si>
  <si>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</si>
  <si>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</si>
  <si>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</si>
  <si>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</si>
  <si>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</si>
  <si>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</si>
  <si>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</si>
  <si>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</si>
  <si>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</si>
  <si>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</si>
  <si>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</si>
  <si>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</si>
  <si>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</si>
  <si>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</si>
  <si>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</si>
  <si>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</si>
  <si>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</si>
  <si>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</si>
  <si>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</si>
  <si>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</si>
  <si>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</si>
  <si>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</si>
  <si>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</si>
  <si>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</si>
  <si>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</si>
  <si>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</si>
  <si>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</si>
  <si>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</si>
  <si>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</si>
  <si>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</si>
  <si>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</si>
  <si>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</si>
  <si>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</si>
  <si>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</si>
  <si>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</si>
  <si>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</si>
  <si>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</si>
  <si>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</si>
  <si>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</si>
  <si>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</si>
  <si>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</si>
  <si>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</si>
  <si>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</si>
  <si>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</si>
  <si>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</si>
  <si>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</si>
  <si>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</si>
  <si>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</si>
  <si>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</si>
  <si>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</si>
  <si>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</si>
  <si>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</si>
  <si>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</si>
  <si>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</si>
  <si>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</si>
  <si>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</si>
  <si>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</si>
  <si>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</si>
  <si>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</si>
  <si>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</si>
  <si>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</si>
  <si>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</si>
  <si>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</si>
  <si>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</si>
  <si>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</si>
  <si>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</si>
  <si>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</si>
  <si>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</si>
  <si>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</si>
  <si>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</si>
  <si>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</si>
  <si>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</si>
  <si>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</si>
  <si>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</si>
  <si>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</si>
  <si>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</si>
  <si>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</si>
  <si>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</si>
  <si>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</si>
  <si>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</si>
  <si>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</si>
  <si>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</si>
  <si>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</si>
  <si>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</si>
  <si>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</si>
  <si>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</si>
  <si>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</si>
  <si>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</si>
  <si>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</si>
  <si>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</si>
  <si>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</si>
  <si>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</si>
  <si>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</si>
  <si>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</si>
  <si>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</si>
  <si>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</si>
  <si>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</si>
  <si>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</si>
  <si>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</si>
  <si>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</si>
  <si>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</si>
  <si>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</si>
  <si>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</si>
  <si>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</si>
  <si>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</si>
  <si>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</si>
  <si>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</si>
  <si>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</si>
  <si>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</si>
  <si>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</si>
  <si>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</si>
  <si>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</si>
  <si>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</si>
  <si>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</si>
  <si>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</si>
  <si>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</si>
  <si>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</si>
  <si>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</si>
  <si>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</si>
  <si>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</si>
  <si>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</si>
  <si>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</si>
  <si>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</si>
  <si>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</si>
  <si>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</si>
  <si>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</si>
  <si>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</si>
  <si>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</si>
  <si>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</si>
  <si>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</si>
  <si>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</si>
  <si>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</si>
  <si>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</si>
  <si>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</si>
  <si>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</si>
  <si>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</si>
  <si>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</si>
  <si>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</si>
  <si>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</si>
  <si>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</si>
  <si>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</si>
  <si>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</si>
  <si>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</si>
  <si>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</si>
  <si>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</si>
  <si>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</si>
  <si>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</si>
  <si>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</si>
  <si>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</si>
  <si>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</si>
  <si>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</si>
  <si>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</si>
  <si>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</si>
  <si>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</si>
  <si>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</si>
  <si>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</si>
  <si>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</si>
  <si>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</si>
  <si>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</si>
  <si>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</si>
  <si>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</si>
  <si>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</si>
  <si>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</si>
  <si>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</si>
  <si>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</si>
  <si>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</si>
  <si>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</si>
  <si>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</si>
  <si>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</si>
  <si>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</si>
  <si>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</si>
  <si>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</si>
  <si>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</si>
  <si>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</si>
  <si>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</si>
  <si>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</si>
  <si>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</si>
  <si>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</si>
  <si>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</si>
  <si>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</si>
  <si>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</si>
  <si>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</si>
  <si>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</si>
  <si>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</si>
  <si>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</si>
  <si>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</si>
  <si>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</si>
  <si>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</si>
  <si>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</si>
  <si>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</si>
  <si>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</si>
  <si>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</si>
  <si>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</si>
  <si>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</si>
  <si>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</si>
  <si>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</si>
  <si>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</si>
  <si>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</si>
  <si>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</si>
  <si>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</si>
  <si>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</si>
  <si>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</si>
  <si>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</si>
  <si>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</si>
  <si>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</si>
  <si>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</si>
  <si>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</si>
  <si>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</si>
  <si>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</si>
  <si>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</si>
  <si>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</si>
  <si>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</si>
  <si>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</si>
  <si>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</si>
  <si>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</si>
  <si>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</si>
  <si>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</si>
  <si>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</si>
  <si>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</si>
  <si>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</si>
  <si>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</si>
  <si>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</si>
  <si>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</si>
  <si>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</si>
  <si>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</si>
  <si>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</si>
  <si>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</si>
  <si>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</si>
  <si>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</si>
  <si>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</si>
  <si>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</si>
  <si>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</si>
  <si>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</si>
  <si>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</si>
  <si>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</si>
  <si>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</si>
  <si>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</si>
  <si>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</si>
  <si>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</si>
  <si>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</si>
  <si>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</si>
  <si>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</si>
  <si>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</si>
  <si>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</si>
  <si>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</si>
  <si>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</si>
  <si>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</si>
  <si>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</si>
  <si>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</si>
  <si>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</si>
  <si>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</si>
  <si>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</si>
  <si>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</si>
  <si>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</si>
  <si>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</si>
  <si>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</si>
  <si>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</si>
  <si>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</si>
  <si>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</si>
  <si>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</si>
  <si>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</si>
  <si>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</si>
  <si>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</si>
  <si>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</si>
  <si>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</si>
  <si>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</si>
  <si>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</si>
  <si>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</si>
  <si>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</si>
  <si>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</si>
  <si>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</si>
  <si>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</si>
  <si>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</si>
  <si>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</si>
  <si>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</si>
  <si>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</si>
  <si>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</si>
  <si>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</si>
  <si>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</si>
  <si>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</si>
  <si>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</si>
  <si>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</si>
  <si>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</si>
  <si>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</si>
  <si>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</si>
  <si>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</si>
  <si>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</si>
  <si>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</si>
  <si>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</si>
  <si>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</si>
  <si>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</si>
  <si>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</si>
  <si>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</si>
  <si>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</si>
  <si>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</si>
  <si>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</si>
  <si>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</si>
  <si>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</si>
  <si>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</si>
  <si>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</si>
  <si>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</si>
  <si>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</si>
  <si>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</si>
  <si>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</si>
  <si>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</si>
  <si>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</si>
  <si>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</si>
  <si>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</si>
  <si>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</si>
  <si>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</si>
  <si>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</si>
  <si>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</si>
  <si>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</si>
  <si>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</si>
  <si>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</si>
  <si>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</si>
  <si>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</si>
  <si>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</si>
  <si>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</si>
  <si>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</si>
  <si>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</si>
  <si>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</si>
  <si>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</si>
  <si>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</si>
  <si>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</si>
  <si>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</si>
  <si>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</si>
  <si>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</si>
  <si>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</si>
  <si>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</si>
  <si>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</si>
  <si>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</si>
  <si>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</si>
  <si>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</si>
  <si>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</si>
  <si>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</si>
  <si>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</si>
  <si>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</si>
  <si>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</si>
  <si>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</si>
  <si>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</si>
  <si>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</si>
  <si>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</si>
  <si>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</si>
  <si>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</si>
  <si>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</si>
  <si>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</si>
  <si>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</si>
  <si>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</si>
  <si>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</si>
  <si>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</si>
  <si>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</si>
  <si>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</si>
  <si>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</si>
  <si>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</si>
  <si>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</si>
  <si>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</si>
  <si>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</si>
  <si>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</si>
  <si>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</si>
  <si>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</si>
  <si>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</si>
  <si>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</si>
  <si>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</si>
  <si>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</si>
  <si>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</si>
  <si>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</si>
  <si>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</si>
  <si>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</si>
  <si>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</si>
  <si>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</si>
  <si>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</si>
  <si>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</si>
  <si>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</si>
  <si>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</si>
  <si>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</si>
  <si>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</si>
  <si>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</si>
  <si>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</si>
  <si>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</si>
  <si>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</si>
  <si>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</si>
  <si>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</si>
  <si>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</si>
  <si>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</si>
  <si>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</si>
  <si>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</si>
  <si>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</si>
  <si>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</si>
  <si>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</si>
  <si>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</si>
  <si>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</si>
  <si>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</si>
  <si>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</si>
  <si>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</si>
  <si>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</si>
  <si>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</si>
  <si>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</si>
  <si>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</si>
  <si>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</si>
  <si>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</si>
  <si>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</si>
  <si>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</si>
  <si>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</si>
  <si>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</si>
  <si>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</si>
  <si>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</si>
  <si>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</si>
  <si>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</si>
  <si>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</si>
  <si>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</si>
  <si>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</si>
  <si>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</si>
  <si>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</si>
  <si>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</si>
  <si>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</si>
  <si>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</si>
  <si>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</si>
  <si>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</si>
  <si>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</si>
  <si>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</si>
  <si>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</si>
  <si>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</si>
  <si>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</si>
  <si>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</si>
  <si>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</si>
  <si>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</si>
  <si>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</si>
  <si>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</si>
  <si>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</si>
  <si>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</si>
  <si>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</si>
  <si>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</si>
  <si>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</si>
  <si>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</si>
  <si>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</si>
  <si>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</si>
  <si>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</si>
  <si>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</si>
  <si>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</si>
  <si>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</si>
  <si>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</si>
  <si>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</si>
  <si>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</si>
  <si>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</si>
  <si>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</si>
  <si>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</si>
  <si>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</si>
  <si>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</si>
  <si>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</si>
  <si>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</si>
  <si>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</si>
  <si>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</si>
  <si>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</si>
  <si>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</si>
  <si>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</si>
  <si>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</si>
  <si>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</si>
  <si>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</si>
  <si>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</si>
  <si>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</si>
  <si>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</si>
  <si>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</si>
  <si>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</si>
  <si>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</si>
  <si>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</si>
  <si>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</si>
  <si>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</si>
  <si>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</si>
  <si>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</si>
  <si>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</si>
  <si>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</si>
  <si>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</si>
  <si>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</si>
  <si>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</si>
  <si>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</si>
  <si>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</si>
  <si>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</si>
  <si>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</si>
  <si>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</si>
  <si>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</si>
  <si>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</si>
  <si>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</si>
  <si>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</si>
  <si>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</si>
  <si>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</si>
  <si>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</si>
  <si>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</si>
  <si>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</si>
  <si>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</si>
  <si>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</si>
  <si>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</si>
  <si>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</si>
  <si>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</si>
  <si>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</si>
  <si>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</si>
  <si>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</si>
  <si>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</si>
  <si>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</si>
  <si>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</si>
  <si>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</si>
  <si>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</si>
  <si>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</si>
  <si>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</si>
  <si>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</si>
  <si>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</si>
  <si>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</si>
  <si>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</si>
  <si>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</si>
  <si>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</si>
  <si>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</si>
  <si>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</si>
  <si>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</si>
  <si>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</si>
  <si>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</si>
  <si>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</si>
  <si>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</si>
  <si>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</si>
  <si>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</si>
  <si>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</si>
  <si>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</si>
  <si>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</si>
  <si>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</si>
  <si>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</si>
  <si>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</si>
  <si>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</si>
  <si>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</si>
  <si>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</si>
  <si>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</si>
  <si>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</si>
  <si>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</si>
  <si>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</si>
  <si>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</si>
  <si>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</si>
  <si>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</si>
  <si>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</si>
  <si>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</si>
  <si>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</si>
  <si>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</si>
  <si>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</si>
  <si>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</si>
  <si>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</si>
  <si>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</si>
  <si>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</si>
  <si>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</si>
  <si>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</si>
  <si>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</si>
  <si>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</si>
  <si>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</si>
  <si>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</si>
  <si>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</si>
  <si>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</si>
  <si>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</si>
  <si>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</si>
  <si>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</si>
  <si>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</si>
  <si>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</si>
  <si>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</si>
  <si>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</si>
  <si>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</si>
  <si>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</si>
  <si>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</si>
  <si>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</si>
  <si>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</si>
  <si>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</si>
  <si>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</si>
  <si>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</si>
  <si>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</si>
  <si>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</si>
  <si>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</si>
  <si>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</si>
  <si>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</si>
  <si>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</si>
  <si>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</si>
  <si>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</si>
  <si>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</si>
  <si>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</si>
  <si>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</si>
  <si>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</si>
  <si>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</si>
  <si>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</si>
  <si>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</si>
  <si>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</si>
  <si>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</si>
  <si>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</si>
  <si>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</si>
  <si>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</si>
  <si>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</si>
  <si>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</si>
  <si>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</si>
  <si>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</si>
  <si>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</si>
  <si>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</si>
  <si>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</si>
  <si>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</si>
  <si>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</si>
  <si>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</si>
  <si>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</si>
  <si>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</si>
  <si>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</si>
  <si>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</si>
  <si>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</si>
  <si>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</si>
  <si>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</si>
  <si>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</si>
  <si>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</si>
  <si>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</si>
  <si>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</si>
  <si>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</si>
  <si>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</si>
  <si>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</si>
  <si>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</si>
  <si>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</si>
  <si>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</si>
  <si>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</si>
  <si>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</si>
  <si>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</si>
  <si>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</si>
  <si>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</si>
  <si>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</si>
  <si>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</si>
  <si>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</si>
  <si>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</si>
  <si>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</si>
  <si>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</si>
  <si>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</si>
  <si>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</si>
  <si>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</si>
  <si>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</si>
  <si>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</si>
  <si>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</si>
  <si>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</si>
  <si>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</si>
  <si>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</si>
  <si>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</si>
  <si>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</si>
  <si>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</si>
  <si>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</si>
  <si>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</si>
  <si>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</si>
  <si>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</si>
  <si>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</si>
  <si>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</si>
  <si>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</si>
  <si>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</si>
  <si>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</si>
  <si>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</si>
  <si>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</si>
  <si>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</si>
  <si>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</si>
  <si>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</si>
  <si>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</si>
  <si>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</si>
  <si>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</si>
  <si>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</si>
  <si>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</si>
  <si>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</si>
  <si>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</si>
  <si>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</si>
  <si>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</si>
  <si>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</si>
  <si>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</si>
  <si>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</si>
  <si>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</si>
  <si>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</si>
  <si>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</si>
  <si>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</si>
  <si>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</si>
  <si>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</si>
  <si>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</si>
  <si>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</si>
  <si>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</si>
  <si>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</si>
  <si>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</si>
  <si>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</si>
  <si>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</si>
  <si>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</si>
  <si>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</si>
  <si>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</si>
  <si>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</si>
  <si>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</si>
  <si>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</si>
  <si>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</si>
  <si>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</si>
  <si>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</si>
  <si>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</si>
  <si>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</si>
  <si>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</si>
  <si>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</si>
  <si>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</si>
  <si>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</si>
  <si>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</si>
  <si>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</si>
  <si>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</si>
  <si>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</si>
  <si>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</si>
  <si>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</si>
  <si>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</si>
  <si>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</si>
  <si>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</si>
  <si>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</si>
  <si>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</si>
  <si>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</si>
  <si>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</si>
  <si>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</si>
  <si>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</si>
  <si>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</si>
  <si>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</si>
  <si>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</si>
  <si>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</si>
  <si>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</si>
  <si>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</si>
  <si>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</si>
  <si>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</si>
  <si>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</si>
  <si>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</si>
  <si>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</si>
  <si>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</si>
  <si>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</si>
  <si>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</si>
  <si>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</si>
  <si>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</si>
  <si>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</si>
  <si>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</si>
  <si>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</si>
  <si>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</si>
  <si>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</si>
  <si>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</si>
  <si>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</si>
  <si>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</si>
  <si>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</si>
  <si>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</si>
  <si>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</si>
  <si>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</si>
  <si>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</si>
  <si>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</si>
  <si>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</si>
  <si>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</si>
  <si>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</si>
  <si>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</si>
  <si>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</si>
  <si>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</si>
  <si>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</si>
  <si>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</si>
  <si>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</si>
  <si>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</si>
  <si>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</si>
  <si>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</si>
  <si>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</si>
  <si>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</si>
  <si>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</si>
  <si>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</si>
  <si>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</si>
  <si>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</si>
  <si>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</si>
  <si>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</si>
  <si>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</si>
  <si>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</si>
  <si>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</si>
  <si>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</si>
  <si>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</si>
  <si>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</si>
  <si>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</si>
  <si>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</si>
  <si>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</si>
  <si>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</si>
  <si>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</si>
  <si>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</si>
  <si>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</si>
  <si>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</si>
  <si>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</si>
  <si>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</si>
  <si>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</si>
  <si>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</si>
  <si>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</si>
  <si>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</si>
  <si>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</si>
  <si>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</si>
  <si>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</si>
  <si>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</si>
  <si>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</si>
  <si>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</si>
  <si>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</si>
  <si>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</si>
  <si>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</si>
  <si>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</si>
  <si>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</si>
  <si>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</si>
  <si>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</si>
  <si>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</si>
  <si>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</si>
  <si>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</si>
  <si>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</si>
  <si>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</si>
  <si>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</si>
  <si>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</si>
  <si>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</si>
  <si>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</si>
  <si>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</si>
  <si>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</si>
  <si>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</si>
  <si>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</si>
  <si>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</si>
  <si>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</si>
  <si>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</si>
  <si>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</si>
  <si>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</si>
  <si>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</si>
  <si>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</si>
  <si>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</si>
  <si>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</si>
  <si>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</si>
  <si>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</si>
  <si>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</si>
  <si>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</si>
  <si>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</si>
  <si>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</si>
  <si>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</si>
  <si>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</si>
  <si>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</si>
  <si>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</si>
  <si>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</si>
  <si>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</si>
  <si>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</si>
  <si>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</si>
  <si>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</si>
  <si>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</si>
  <si>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</si>
  <si>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</si>
  <si>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</si>
  <si>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</si>
  <si>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</si>
  <si>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</si>
  <si>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</si>
  <si>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</si>
  <si>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</si>
  <si>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</si>
  <si>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</si>
  <si>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</si>
  <si>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</si>
  <si>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</si>
  <si>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</si>
  <si>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</si>
  <si>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</si>
  <si>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</si>
  <si>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</si>
  <si>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</si>
  <si>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</si>
  <si>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</si>
  <si>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</si>
  <si>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</si>
  <si>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</si>
  <si>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</si>
  <si>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</si>
  <si>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</si>
  <si>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</si>
  <si>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</si>
  <si>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</si>
  <si>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</si>
  <si>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</si>
  <si>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</si>
  <si>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</si>
  <si>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</si>
  <si>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</si>
  <si>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</si>
  <si>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</si>
  <si>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</si>
  <si>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</si>
  <si>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</si>
  <si>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</si>
  <si>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</si>
  <si>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</si>
  <si>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</si>
  <si>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</si>
  <si>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</si>
  <si>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</si>
  <si>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</si>
  <si>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</si>
  <si>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</si>
  <si>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</si>
  <si>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</si>
  <si>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</si>
  <si>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</si>
  <si>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</si>
  <si>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</si>
  <si>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</si>
  <si>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</si>
  <si>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</si>
  <si>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</si>
  <si>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</si>
  <si>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</si>
  <si>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</si>
  <si>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</si>
  <si>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</si>
  <si>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</si>
  <si>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</si>
  <si>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</si>
  <si>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</si>
  <si>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</si>
  <si>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</si>
  <si>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</si>
  <si>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</si>
  <si>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</si>
  <si>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</si>
  <si>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</si>
  <si>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</si>
  <si>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</si>
  <si>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</si>
  <si>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</si>
  <si>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</si>
  <si>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</si>
  <si>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</si>
  <si>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</si>
  <si>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</si>
  <si>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</si>
  <si>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</si>
  <si>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</si>
  <si>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</si>
  <si>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</si>
  <si>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</si>
  <si>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</si>
  <si>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</si>
  <si>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</si>
  <si>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</si>
  <si>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</si>
  <si>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</si>
  <si>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</si>
  <si>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</si>
  <si>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</si>
  <si>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</si>
  <si>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</si>
  <si>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</si>
  <si>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</si>
  <si>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</si>
  <si>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</si>
  <si>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</si>
  <si>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</si>
  <si>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</si>
  <si>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</si>
  <si>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</si>
  <si>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</si>
  <si>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</si>
  <si>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</si>
  <si>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</si>
  <si>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</si>
  <si>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</si>
  <si>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</si>
  <si>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</si>
  <si>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</si>
  <si>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</si>
  <si>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</si>
  <si>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</si>
  <si>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</si>
  <si>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</si>
  <si>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</si>
  <si>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</si>
  <si>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</si>
  <si>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</si>
  <si>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</si>
  <si>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</si>
  <si>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</si>
  <si>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</si>
  <si>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</si>
  <si>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</si>
  <si>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</si>
  <si>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</si>
  <si>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</si>
  <si>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</si>
  <si>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</si>
  <si>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</si>
  <si>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</si>
  <si>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</si>
  <si>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</si>
  <si>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</si>
  <si>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</si>
  <si>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</si>
  <si>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</si>
  <si>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</si>
  <si>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</si>
  <si>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</si>
  <si>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</si>
  <si>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</si>
  <si>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</si>
  <si>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</si>
  <si>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</si>
  <si>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</si>
  <si>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</si>
  <si>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</si>
  <si>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</si>
  <si>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</si>
  <si>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</si>
  <si>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</si>
  <si>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</si>
  <si>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</si>
  <si>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</si>
  <si>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</si>
  <si>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</si>
  <si>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</si>
  <si>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</si>
  <si>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</si>
  <si>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</si>
  <si>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</si>
  <si>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</si>
  <si>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</si>
  <si>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</si>
  <si>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</si>
  <si>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</si>
  <si>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</si>
  <si>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</si>
  <si>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</si>
  <si>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</si>
  <si>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</si>
  <si>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</si>
  <si>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</si>
  <si>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</si>
  <si>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</si>
  <si>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</si>
  <si>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</si>
  <si>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</si>
  <si>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</si>
  <si>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</si>
  <si>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</si>
  <si>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</si>
  <si>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</si>
  <si>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</si>
  <si>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</si>
  <si>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</si>
  <si>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</si>
  <si>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</si>
  <si>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</si>
  <si>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</si>
  <si>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</si>
  <si>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</si>
  <si>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</si>
  <si>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</si>
  <si>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</si>
  <si>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</si>
  <si>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</si>
  <si>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</si>
  <si>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</si>
  <si>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</si>
  <si>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</si>
  <si>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</si>
  <si>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</si>
  <si>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</si>
  <si>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</si>
  <si>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</si>
  <si>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</si>
  <si>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</si>
  <si>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</si>
  <si>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</si>
  <si>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</si>
  <si>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</si>
  <si>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</si>
  <si>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</si>
  <si>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</si>
  <si>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</si>
  <si>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</si>
  <si>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</si>
  <si>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</si>
  <si>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</si>
  <si>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</si>
  <si>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</si>
  <si>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</si>
  <si>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</si>
  <si>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</si>
  <si>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</si>
  <si>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</si>
  <si>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</si>
  <si>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</si>
  <si>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</si>
  <si>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</si>
  <si>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</si>
  <si>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</si>
  <si>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</si>
  <si>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</si>
  <si>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</si>
  <si>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</si>
  <si>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</si>
  <si>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</si>
  <si>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</si>
  <si>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</si>
  <si>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</si>
  <si>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</si>
  <si>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</si>
  <si>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</si>
  <si>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</si>
  <si>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</si>
  <si>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</si>
  <si>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</si>
  <si>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</si>
  <si>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</si>
  <si>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</si>
  <si>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</si>
  <si>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</si>
  <si>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</si>
  <si>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</si>
  <si>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</si>
  <si>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</si>
  <si>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</si>
  <si>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</si>
  <si>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</si>
  <si>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</si>
  <si>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</si>
  <si>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</si>
  <si>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</si>
  <si>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</si>
  <si>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</si>
  <si>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</si>
  <si>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</si>
  <si>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</si>
  <si>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</si>
  <si>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</si>
  <si>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</si>
  <si>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</si>
  <si>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</si>
  <si>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</si>
  <si>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</si>
  <si>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</si>
  <si>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</si>
  <si>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</si>
  <si>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</si>
  <si>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</si>
  <si>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</si>
  <si>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</si>
  <si>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</si>
  <si>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</si>
  <si>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</si>
  <si>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</si>
  <si>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</si>
  <si>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</si>
  <si>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</si>
  <si>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</si>
  <si>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</si>
  <si>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</si>
  <si>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</si>
  <si>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</si>
  <si>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</si>
  <si>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</si>
  <si>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</si>
  <si>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</si>
  <si>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</si>
  <si>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</si>
  <si>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</si>
  <si>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</si>
  <si>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</si>
  <si>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</si>
  <si>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</si>
  <si>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</si>
  <si>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</si>
  <si>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</si>
  <si>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</si>
  <si>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</si>
  <si>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</si>
  <si>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</si>
  <si>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</si>
  <si>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</si>
  <si>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</si>
  <si>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</si>
  <si>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</si>
  <si>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</si>
  <si>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</si>
  <si>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</si>
  <si>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</si>
  <si>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</si>
  <si>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</si>
  <si>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</si>
  <si>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</si>
  <si>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</si>
  <si>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</si>
  <si>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</si>
  <si>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</si>
  <si>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</si>
  <si>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</si>
  <si>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</si>
  <si>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</si>
  <si>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</si>
  <si>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</si>
  <si>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</si>
  <si>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</si>
  <si>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</si>
  <si>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</si>
  <si>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</si>
  <si>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</si>
  <si>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</si>
  <si>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</si>
  <si>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</si>
  <si>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</si>
  <si>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</si>
  <si>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</si>
  <si>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</si>
  <si>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</si>
  <si>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</si>
  <si>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</si>
  <si>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</si>
  <si>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</si>
  <si>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</si>
  <si>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</si>
  <si>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</si>
  <si>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</si>
  <si>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</si>
  <si>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</si>
  <si>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</si>
  <si>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</si>
  <si>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</si>
  <si>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</si>
  <si>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</si>
  <si>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</si>
  <si>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</si>
  <si>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</si>
  <si>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</si>
  <si>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</si>
  <si>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</si>
  <si>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</si>
  <si>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</si>
  <si>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</si>
  <si>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</si>
  <si>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</si>
  <si>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</si>
  <si>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</si>
  <si>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</si>
  <si>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</si>
  <si>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</si>
  <si>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</si>
  <si>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</si>
  <si>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</si>
  <si>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</si>
  <si>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</si>
  <si>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</si>
  <si>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</si>
  <si>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</si>
  <si>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</si>
  <si>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</si>
  <si>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</si>
  <si>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</si>
  <si>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</si>
  <si>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</si>
  <si>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</si>
  <si>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</si>
  <si>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</si>
  <si>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</si>
  <si>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</si>
  <si>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</si>
  <si>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</si>
  <si>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</si>
  <si>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</si>
  <si>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</si>
  <si>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</si>
  <si>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</si>
  <si>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</si>
  <si>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</si>
  <si>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</si>
  <si>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</si>
  <si>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</si>
  <si>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</si>
  <si>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</si>
  <si>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</si>
  <si>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</si>
  <si>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</si>
  <si>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</si>
  <si>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</si>
  <si>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</si>
  <si>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</si>
  <si>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</si>
  <si>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</si>
  <si>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</si>
  <si>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</si>
  <si>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</si>
  <si>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</si>
  <si>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</si>
  <si>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</si>
  <si>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</si>
  <si>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</si>
  <si>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</si>
  <si>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</si>
  <si>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</si>
  <si>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</si>
  <si>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</si>
  <si>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</si>
  <si>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</si>
  <si>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</si>
  <si>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</si>
  <si>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</si>
  <si>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</si>
  <si>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</si>
  <si>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</si>
  <si>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</si>
  <si>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</si>
  <si>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</si>
  <si>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</si>
  <si>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</si>
  <si>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</si>
  <si>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</si>
  <si>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</si>
  <si>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</si>
  <si>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</si>
  <si>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</si>
  <si>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</si>
  <si>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</si>
  <si>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</si>
  <si>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</si>
  <si>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</si>
  <si>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</si>
  <si>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</si>
  <si>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</si>
  <si>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</si>
  <si>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</si>
  <si>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</si>
  <si>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</si>
  <si>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</si>
  <si>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</si>
  <si>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</si>
  <si>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</si>
  <si>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</si>
  <si>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</si>
  <si>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</si>
  <si>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</si>
  <si>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</si>
  <si>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</si>
  <si>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</si>
  <si>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</si>
  <si>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</si>
  <si>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</si>
  <si>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</si>
  <si>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</si>
  <si>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</si>
  <si>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</si>
  <si>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</si>
  <si>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</si>
  <si>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</si>
  <si>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</si>
  <si>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</si>
  <si>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</si>
  <si>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</si>
  <si>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</si>
  <si>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</si>
  <si>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</si>
  <si>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</si>
  <si>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</si>
  <si>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</si>
  <si>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</si>
  <si>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</si>
  <si>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</si>
  <si>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</si>
  <si>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</si>
  <si>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</si>
  <si>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</si>
  <si>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</si>
  <si>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</si>
  <si>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</si>
  <si>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</si>
  <si>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</si>
  <si>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</si>
  <si>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</si>
  <si>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</si>
  <si>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</si>
  <si>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</si>
  <si>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</si>
  <si>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</si>
  <si>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</si>
  <si>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</si>
  <si>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</si>
  <si>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</si>
  <si>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</si>
  <si>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</si>
  <si>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</si>
  <si>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</si>
  <si>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</si>
  <si>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</si>
  <si>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</si>
  <si>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</si>
  <si>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</si>
  <si>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</si>
  <si>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</si>
  <si>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</si>
  <si>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</si>
  <si>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</si>
  <si>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</si>
  <si>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</si>
  <si>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</si>
  <si>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</si>
  <si>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</si>
  <si>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</si>
  <si>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</si>
  <si>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</si>
  <si>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</si>
  <si>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</si>
  <si>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</si>
  <si>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</si>
  <si>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</si>
  <si>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</si>
  <si>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</si>
  <si>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</si>
  <si>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</si>
  <si>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</si>
  <si>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</si>
  <si>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</si>
  <si>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</si>
  <si>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</si>
  <si>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</si>
  <si>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</si>
  <si>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</si>
  <si>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</si>
  <si>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</si>
  <si>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</si>
  <si>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</si>
  <si>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</si>
  <si>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</si>
  <si>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</si>
  <si>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</si>
  <si>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</si>
  <si>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</si>
  <si>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</si>
  <si>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</si>
  <si>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</si>
  <si>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</si>
  <si>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</si>
  <si>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</si>
  <si>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</si>
  <si>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</si>
  <si>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</si>
  <si>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</si>
  <si>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</si>
  <si>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</si>
  <si>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</si>
  <si>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</si>
  <si>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</si>
  <si>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</si>
  <si>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</si>
  <si>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</si>
  <si>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</si>
  <si>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</si>
  <si>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</si>
  <si>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</si>
  <si>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</si>
  <si>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</si>
  <si>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</si>
  <si>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</si>
  <si>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</si>
  <si>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</si>
  <si>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</si>
  <si>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</si>
  <si>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</si>
  <si>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</si>
  <si>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</si>
  <si>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</si>
  <si>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</si>
  <si>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</si>
  <si>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</si>
  <si>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</si>
  <si>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</si>
  <si>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</si>
  <si>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</si>
  <si>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</si>
  <si>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</si>
  <si>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</si>
  <si>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</si>
  <si>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</si>
  <si>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</si>
  <si>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</si>
  <si>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</si>
  <si>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</si>
  <si>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</si>
  <si>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</si>
  <si>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</si>
  <si>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</si>
  <si>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</si>
  <si>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</si>
  <si>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</si>
  <si>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</si>
  <si>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</si>
  <si>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</si>
  <si>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</si>
  <si>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</si>
  <si>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</si>
  <si>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</si>
  <si>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</si>
  <si>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</si>
  <si>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</si>
  <si>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</si>
  <si>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</si>
  <si>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</si>
  <si>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</si>
  <si>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</si>
  <si>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</si>
  <si>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</si>
  <si>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</si>
  <si>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</si>
  <si>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</si>
  <si>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</si>
  <si>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</si>
  <si>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</si>
  <si>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</si>
  <si>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</si>
  <si>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</si>
  <si>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</si>
  <si>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</si>
  <si>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</si>
  <si>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</si>
  <si>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</si>
  <si>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</si>
  <si>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</si>
  <si>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</si>
  <si>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</si>
  <si>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</si>
  <si>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</si>
  <si>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</si>
  <si>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</si>
  <si>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</si>
  <si>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</si>
  <si>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</si>
  <si>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</si>
  <si>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</si>
  <si>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</si>
  <si>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</si>
  <si>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</si>
  <si>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</si>
  <si>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</si>
  <si>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</si>
  <si>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</si>
  <si>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</si>
  <si>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</si>
  <si>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</si>
  <si>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</si>
  <si>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</si>
  <si>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</si>
  <si>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</si>
  <si>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</si>
  <si>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</si>
  <si>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</si>
  <si>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</si>
  <si>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</si>
  <si>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</si>
  <si>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</si>
  <si>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</si>
  <si>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</si>
  <si>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</si>
  <si>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</si>
  <si>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</si>
  <si>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</si>
  <si>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</si>
  <si>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</si>
  <si>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</si>
  <si>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</si>
  <si>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</si>
  <si>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</si>
  <si>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</si>
  <si>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</si>
  <si>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</si>
  <si>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</si>
  <si>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</si>
  <si>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</si>
  <si>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</si>
  <si>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</si>
  <si>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</si>
  <si>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</si>
  <si>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</si>
  <si>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</si>
  <si>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</si>
  <si>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</si>
  <si>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</si>
  <si>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</si>
  <si>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</si>
  <si>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</si>
  <si>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</si>
  <si>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</si>
  <si>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</si>
  <si>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</si>
  <si>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</si>
  <si>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</si>
  <si>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</si>
  <si>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</si>
  <si>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</si>
  <si>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</si>
  <si>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</si>
  <si>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</si>
  <si>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</si>
  <si>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</si>
  <si>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</si>
  <si>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</si>
  <si>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</si>
  <si>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</si>
  <si>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</si>
  <si>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</si>
  <si>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</si>
  <si>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</si>
  <si>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</si>
  <si>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</si>
  <si>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</si>
  <si>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</si>
  <si>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</si>
  <si>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</si>
  <si>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</si>
  <si>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</si>
  <si>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</si>
  <si>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</si>
  <si>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</si>
  <si>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</si>
  <si>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</si>
  <si>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</si>
  <si>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</si>
  <si>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</si>
  <si>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</si>
  <si>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</si>
  <si>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</si>
  <si>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</si>
  <si>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</si>
  <si>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</si>
  <si>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</si>
  <si>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</si>
  <si>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</si>
  <si>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</si>
  <si>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</si>
  <si>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</si>
  <si>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</si>
  <si>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</si>
  <si>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</si>
  <si>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</si>
  <si>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</si>
  <si>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</si>
  <si>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</si>
  <si>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</si>
  <si>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</si>
  <si>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</si>
  <si>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</si>
  <si>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</si>
  <si>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</si>
  <si>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</si>
  <si>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</si>
  <si>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</si>
  <si>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</si>
  <si>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</si>
  <si>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</si>
  <si>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</si>
  <si>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</si>
  <si>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</si>
  <si>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</si>
  <si>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</si>
  <si>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</si>
  <si>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</si>
  <si>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</si>
  <si>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</si>
  <si>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</si>
  <si>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</si>
  <si>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</si>
  <si>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</si>
  <si>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</si>
  <si>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</si>
  <si>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</si>
  <si>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</si>
  <si>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</si>
  <si>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</si>
  <si>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</si>
  <si>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</si>
  <si>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</si>
  <si>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</si>
  <si>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</si>
  <si>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</si>
  <si>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</si>
  <si>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</si>
  <si>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</si>
  <si>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</si>
  <si>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</si>
  <si>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</si>
  <si>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</si>
  <si>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</si>
  <si>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</si>
  <si>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</si>
  <si>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</si>
  <si>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</si>
  <si>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</si>
  <si>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</si>
  <si>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</si>
  <si>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</si>
  <si>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</si>
  <si>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</si>
  <si>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</si>
  <si>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</si>
  <si>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</si>
  <si>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</si>
  <si>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</si>
  <si>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</si>
  <si>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</si>
  <si>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</si>
  <si>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</si>
  <si>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</si>
  <si>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</si>
  <si>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</si>
  <si>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</si>
  <si>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</si>
  <si>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</si>
  <si>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</si>
  <si>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</si>
  <si>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</si>
  <si>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</si>
  <si>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</si>
  <si>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</si>
  <si>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</si>
  <si>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</si>
  <si>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</si>
  <si>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</si>
  <si>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</si>
  <si>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</si>
  <si>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</si>
  <si>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</si>
  <si>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</si>
  <si>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</si>
  <si>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</si>
  <si>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</si>
  <si>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</si>
  <si>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</si>
  <si>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</si>
  <si>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</si>
  <si>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</si>
  <si>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</si>
  <si>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</si>
  <si>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</si>
  <si>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</si>
  <si>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</si>
  <si>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</si>
  <si>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</si>
  <si>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</si>
  <si>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</si>
  <si>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</si>
  <si>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</si>
  <si>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</si>
  <si>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</si>
  <si>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</si>
  <si>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</si>
  <si>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</si>
  <si>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</si>
  <si>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</si>
  <si>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</si>
  <si>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</si>
  <si>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</si>
  <si>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</si>
  <si>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</si>
  <si>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</si>
  <si>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</si>
  <si>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</si>
  <si>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</si>
  <si>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</si>
  <si>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</si>
  <si>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</si>
  <si>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</si>
  <si>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</si>
  <si>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</si>
  <si>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</si>
  <si>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</si>
  <si>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</si>
  <si>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</si>
  <si>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</si>
  <si>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</si>
  <si>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</si>
  <si>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</si>
  <si>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</si>
  <si>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</si>
  <si>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</si>
  <si>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</si>
  <si>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</si>
  <si>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</si>
  <si>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</si>
  <si>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</si>
  <si>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</si>
  <si>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</si>
  <si>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</si>
  <si>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</si>
  <si>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</si>
  <si>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</si>
  <si>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</si>
  <si>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</si>
  <si>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</si>
  <si>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</si>
  <si>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</si>
  <si>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</si>
  <si>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</si>
  <si>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</si>
  <si>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</si>
  <si>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</si>
  <si>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</si>
  <si>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</si>
  <si>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</si>
  <si>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</si>
  <si>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</si>
  <si>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</si>
  <si>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</si>
  <si>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</si>
  <si>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</si>
  <si>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</si>
  <si>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</si>
  <si>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</si>
  <si>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</si>
  <si>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</si>
  <si>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</si>
  <si>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</si>
  <si>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</si>
  <si>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</si>
  <si>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</si>
  <si>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</si>
  <si>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</si>
  <si>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</si>
  <si>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</si>
  <si>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</si>
  <si>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</si>
  <si>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</si>
  <si>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</si>
  <si>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</si>
  <si>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</si>
  <si>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</si>
  <si>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</si>
  <si>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</si>
  <si>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</si>
  <si>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</si>
  <si>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</si>
  <si>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</si>
  <si>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</si>
  <si>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</si>
  <si>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</si>
  <si>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</si>
  <si>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</si>
  <si>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</si>
  <si>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</si>
  <si>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</si>
  <si>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</si>
  <si>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</si>
  <si>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</si>
  <si>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</si>
  <si>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</si>
  <si>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</si>
  <si>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</si>
  <si>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</si>
  <si>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</si>
  <si>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</si>
  <si>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</si>
  <si>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</si>
  <si>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</si>
  <si>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</si>
  <si>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</si>
  <si>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</si>
  <si>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</si>
  <si>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</si>
  <si>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</si>
  <si>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</si>
  <si>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</si>
  <si>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</si>
  <si>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</si>
  <si>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</si>
  <si>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</si>
  <si>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</si>
  <si>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</si>
  <si>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</si>
  <si>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</si>
  <si>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</si>
  <si>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</si>
  <si>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</si>
  <si>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</si>
  <si>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</si>
  <si>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</si>
  <si>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</si>
  <si>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</si>
  <si>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</si>
  <si>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</si>
  <si>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</si>
  <si>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</si>
  <si>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</si>
  <si>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</si>
  <si>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</si>
  <si>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</si>
  <si>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</si>
  <si>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</si>
  <si>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</si>
  <si>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</si>
  <si>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</si>
  <si>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</si>
  <si>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</si>
  <si>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</si>
  <si>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</si>
  <si>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</si>
  <si>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</si>
  <si>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</si>
  <si>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</si>
  <si>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</si>
  <si>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</si>
  <si>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</si>
  <si>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</si>
  <si>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</si>
  <si>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</si>
  <si>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</si>
  <si>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</si>
  <si>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</si>
  <si>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</si>
  <si>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</si>
  <si>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</si>
  <si>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</si>
  <si>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</si>
  <si>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</si>
  <si>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</si>
  <si>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</si>
  <si>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</si>
  <si>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</si>
  <si>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</si>
  <si>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</si>
  <si>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</si>
  <si>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</si>
  <si>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</si>
  <si>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</si>
  <si>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</si>
  <si>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</si>
  <si>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</si>
  <si>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</si>
  <si>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</si>
  <si>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</si>
  <si>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</si>
  <si>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</si>
  <si>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</si>
  <si>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</si>
  <si>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</si>
  <si>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</si>
  <si>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</si>
  <si>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</si>
  <si>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</si>
  <si>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</si>
  <si>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</si>
  <si>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</si>
  <si>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</si>
  <si>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</si>
  <si>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</si>
  <si>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</si>
  <si>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</si>
  <si>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</si>
  <si>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</si>
  <si>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</si>
  <si>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</si>
  <si>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</si>
  <si>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</si>
  <si>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</si>
  <si>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</si>
  <si>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</si>
  <si>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</si>
  <si>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</si>
  <si>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</si>
  <si>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</si>
  <si>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</si>
  <si>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</si>
  <si>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</si>
  <si>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</si>
  <si>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</si>
  <si>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</si>
  <si>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</si>
  <si>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</si>
  <si>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</si>
  <si>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</si>
  <si>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</si>
  <si>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</si>
  <si>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</si>
  <si>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</si>
  <si>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</si>
  <si>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</si>
  <si>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</si>
  <si>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</si>
  <si>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</si>
  <si>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</si>
  <si>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</si>
  <si>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</si>
  <si>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</si>
  <si>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</si>
  <si>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</si>
  <si>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</si>
  <si>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</si>
  <si>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</si>
  <si>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</si>
  <si>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</si>
  <si>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</si>
  <si>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</si>
  <si>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</si>
  <si>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</si>
  <si>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</si>
  <si>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</si>
  <si>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</si>
  <si>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</si>
  <si>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</si>
  <si>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</si>
  <si>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</si>
  <si>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</si>
  <si>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</si>
  <si>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</si>
  <si>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</si>
  <si>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</si>
  <si>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</si>
  <si>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</si>
  <si>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</si>
  <si>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</si>
  <si>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</si>
  <si>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</si>
  <si>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</si>
  <si>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</si>
  <si>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</si>
  <si>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</si>
  <si>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</si>
  <si>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</si>
  <si>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</si>
  <si>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</si>
  <si>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</si>
  <si>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</si>
  <si>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</si>
  <si>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</si>
  <si>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</si>
  <si>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</si>
  <si>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</si>
  <si>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</si>
  <si>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</si>
  <si>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</si>
  <si>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</si>
  <si>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</si>
  <si>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</si>
  <si>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</si>
  <si>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</si>
  <si>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</si>
  <si>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</si>
  <si>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</si>
  <si>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</si>
  <si>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</si>
  <si>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</si>
  <si>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</si>
  <si>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</si>
  <si>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</si>
  <si>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</si>
  <si>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</si>
  <si>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</si>
  <si>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</si>
  <si>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</si>
  <si>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</si>
  <si>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</si>
  <si>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</si>
  <si>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</si>
  <si>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</si>
  <si>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</si>
  <si>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</si>
  <si>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</si>
  <si>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</si>
  <si>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</si>
  <si>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</si>
  <si>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</si>
  <si>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</si>
  <si>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</si>
  <si>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</si>
  <si>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</si>
  <si>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</si>
  <si>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</si>
  <si>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</si>
  <si>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</si>
  <si>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</si>
  <si>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</si>
  <si>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</si>
  <si>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</si>
  <si>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</si>
  <si>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</si>
  <si>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</si>
  <si>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</si>
  <si>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</si>
  <si>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</si>
  <si>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</si>
  <si>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</si>
  <si>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</si>
  <si>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</si>
  <si>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</si>
  <si>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</si>
  <si>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</si>
  <si>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</si>
  <si>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</si>
  <si>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</si>
  <si>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</si>
  <si>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</si>
  <si>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</si>
  <si>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</si>
  <si>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</si>
  <si>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</si>
  <si>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</si>
  <si>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</si>
  <si>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</si>
  <si>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</si>
  <si>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</si>
  <si>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</si>
  <si>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</si>
  <si>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</si>
  <si>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</si>
  <si>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</si>
  <si>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</si>
  <si>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</si>
  <si>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</si>
  <si>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</si>
  <si>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</si>
  <si>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</si>
  <si>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</si>
  <si>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</si>
  <si>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</si>
  <si>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</si>
  <si>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</si>
  <si>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</si>
  <si>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</si>
  <si>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</si>
  <si>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</si>
  <si>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</si>
  <si>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</si>
  <si>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</si>
  <si>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</si>
  <si>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conserto da retroescavadeira JCB</t>
  </si>
  <si>
    <t xml:space="preserve">conserto mini semax escavadeira </t>
  </si>
  <si>
    <t>conserto escavadeira LC160</t>
  </si>
  <si>
    <t>conserto da retroescavadeira B95B</t>
  </si>
  <si>
    <t xml:space="preserve">conserto carregadeira HL 757 </t>
  </si>
  <si>
    <t>ANEL DE BORRACHA - 33207</t>
  </si>
  <si>
    <t>MÃO DE OBRA DE SERVIÇO REVISÃO DAS VÁLVULAS SISTEMA DE GIRO COM TROCA DE KIT DE VEDAÇÃO, FAZER AJUSTES NOS EMBUCHAMENTEOS CAÇAMBA BRAÇOS</t>
  </si>
  <si>
    <t>ANEL DE BORRACHA ESPECIAL 6X50 - 50-4128</t>
  </si>
  <si>
    <t xml:space="preserve">ENCHER E RETIFICAR ADAPTADORES, RECUPERAR ALOJAMENTOS OLHAIS, SUBSTITUIR DENTES E TRAVAS </t>
  </si>
  <si>
    <t>PORCA AUTOTRAVANTE MA 10MM - 2974</t>
  </si>
  <si>
    <t xml:space="preserve">MÃO DE OBRA/SERVIÇOS -  SUBSTITUIR REPAROS CAMISA DO ESTABILIZADOR, SUBSTITUIR REPARO DO GIRO, SUBSTITUIR RETENTOR TRASEIRO DO MOTOR, SUBSTITUIR VEDAÇÕES COMANDO DIANTEIRO, SUBSTITUIR FILTRO, ELIMINAR VAZAMENTO HIDRAULICOS, CONSERTO DO ASSENTO OPERADORES E SOLDA NO GIRO DA LANÇA </t>
  </si>
  <si>
    <t xml:space="preserve">LIBRA DE OXIGÊNIO </t>
  </si>
  <si>
    <t xml:space="preserve">ELETRODO 4MM 4800 (14p/kg) </t>
  </si>
  <si>
    <t xml:space="preserve">ELETRODO DE CHANFRO 4mm </t>
  </si>
  <si>
    <t xml:space="preserve">CHAPA DE AÇO 1045 (VALOR PO KG) </t>
  </si>
  <si>
    <t xml:space="preserve">PARAFUSO (3/8X31/2-NC) </t>
  </si>
  <si>
    <t xml:space="preserve">PORCA - (3/8-NF) </t>
  </si>
  <si>
    <t xml:space="preserve">FLAP DISCO 4.1/2 GRAO 60,40 E 25 </t>
  </si>
  <si>
    <t>MÃO DE OBRA SERVIÇO SOLDAR E REFORÇAR BRAÇO ESTABILIZADOR</t>
  </si>
  <si>
    <t xml:space="preserve">MATERIAL DE LIMPEZA (GASOLINA, ESTOPA, AGUA QUENTE  </t>
  </si>
  <si>
    <t xml:space="preserve">KG DE GRAXA </t>
  </si>
  <si>
    <t>ARRUELA LISA ESPECIAL REFORÇADA-GROSSA -</t>
  </si>
  <si>
    <t xml:space="preserve">PARAFUSO CABEÇA SEXT. NC/NF - 8.8 </t>
  </si>
  <si>
    <t xml:space="preserve">PORCA AÇO G5 MQ SXT NC7/16-14F ZB </t>
  </si>
  <si>
    <t>REPARO CILINDRO DO GIRO 87445307</t>
  </si>
  <si>
    <t>PARAFUSO CABEÇA SEXTAVADO</t>
  </si>
  <si>
    <t xml:space="preserve">ARRUELA LISA ESPECIAL REFORÇADA-FINA </t>
  </si>
  <si>
    <t xml:space="preserve">ARRUELA REFORÇADA GROSSA </t>
  </si>
  <si>
    <t>ARRUELA LISA REFORÇADA -FINA</t>
  </si>
  <si>
    <t>ANEL - 80X3MM</t>
  </si>
  <si>
    <t>ANEL NBR - 27X3</t>
  </si>
  <si>
    <t>ANEL - 50X3MM -(7400)</t>
  </si>
  <si>
    <t>ELETRODUTO DURO 3.25MM (32p/kg)</t>
  </si>
  <si>
    <t xml:space="preserve">DISCO DE DESBASTE NORTON 7BDA 640 </t>
  </si>
  <si>
    <t>ANEL DE BORRACHA</t>
  </si>
  <si>
    <t>PINO DE AÇO</t>
  </si>
  <si>
    <t xml:space="preserve">RETENTOR BR - 28X40X7 (01495 SABO) </t>
  </si>
  <si>
    <t>PORCA 3/4 SEXTAVADA NC/NF</t>
  </si>
  <si>
    <t xml:space="preserve">PARAFUSO DE LÂMINA UNC 12.9 3/4X2.3/4 </t>
  </si>
  <si>
    <t xml:space="preserve">CHAPA DE AÇO 1045 (VALOR POR KG) 1200X3000X1/4 - </t>
  </si>
  <si>
    <t xml:space="preserve">ELETRODO 4MM 4800 (15p/kg) </t>
  </si>
  <si>
    <t>LIBRA DE OXIGÊNIO</t>
  </si>
  <si>
    <t>MÃO DE OBRA</t>
  </si>
  <si>
    <t>ROLAMENTO</t>
  </si>
  <si>
    <t>(438026) ANEL ELÁSTICO EXT 26MM</t>
  </si>
  <si>
    <t xml:space="preserve">ANEL DE BORRACHA </t>
  </si>
  <si>
    <t xml:space="preserve">ARRUELA DE AÇO BTC LISA PLG REF 7/16X28X2,5 NT </t>
  </si>
  <si>
    <t xml:space="preserve">PARAFUSO ALLEN ROSCA 1.75 </t>
  </si>
  <si>
    <t>ANEL ELÁSTICO EXT. REF. 40MM -</t>
  </si>
  <si>
    <t>(364302560) LIXA MKOUNTOUR 30X25 GR60</t>
  </si>
  <si>
    <t>RETENTOR</t>
  </si>
  <si>
    <t>IPIRANGA OLEO IPIRGEROL GL 5 85W140 20L</t>
  </si>
  <si>
    <t xml:space="preserve">BUCHA RODA GUIA </t>
  </si>
  <si>
    <t xml:space="preserve">RETENTOR RODA - (PV14324) </t>
  </si>
  <si>
    <t xml:space="preserve">JOGO REPARO DISTR. GIRO </t>
  </si>
  <si>
    <t xml:space="preserve">REPARO ESTICADOR DE ESTEIRA </t>
  </si>
  <si>
    <t xml:space="preserve">ELETRODO OK 48.04 3,25 350MM LT 18KG (35 p/kg) </t>
  </si>
  <si>
    <t>ELETRODO DE CHANDRO 4mm (15 p/kg)</t>
  </si>
  <si>
    <t xml:space="preserve">ARAME TUBULAR OK TUBROD 71 ULTRA 1,60MM CPR 16KG - </t>
  </si>
  <si>
    <t>CHAPA DE AÇO 1045 (VALOR PO KG)</t>
  </si>
  <si>
    <t>PARAFUSO MILIMETRICO -</t>
  </si>
  <si>
    <t xml:space="preserve">PORCA SEXTAVADA 20MM </t>
  </si>
  <si>
    <t xml:space="preserve">PARAFUSO CABEÇA SEXT. </t>
  </si>
  <si>
    <t xml:space="preserve">PORCA 1" - NC/NF (NF 14 FIOS) </t>
  </si>
  <si>
    <t xml:space="preserve">PONTA HIIUNDAY R INPORT/ - </t>
  </si>
  <si>
    <t xml:space="preserve">ARRUELA LISA GROSSA 1 1/2 </t>
  </si>
  <si>
    <t xml:space="preserve">(949138) PONTA ABRASIVA MM 25X4 X 25,4 (NA) </t>
  </si>
  <si>
    <t xml:space="preserve">ADAPTADOR M08-MSP8 </t>
  </si>
  <si>
    <t xml:space="preserve">CONEXÃO M20X1,5X3/8 </t>
  </si>
  <si>
    <t xml:space="preserve">ANEL 2116 </t>
  </si>
  <si>
    <t>FILTRO TRANSMISSÃO</t>
  </si>
  <si>
    <t>CUBA PLÁSTICA 277377R1</t>
  </si>
  <si>
    <t>ELEMENTO FILTRANTE AR PRIMÁRIO EXTERNO</t>
  </si>
  <si>
    <t>RETENTOR TRASEIRO VIRABREQUIM</t>
  </si>
  <si>
    <t xml:space="preserve">ÓLEO EXTRA TURBO 20L - MINERAL 15W40 CH-4 - </t>
  </si>
  <si>
    <t>FILTRO DE ÓLEO LUBRIFICANTE -</t>
  </si>
  <si>
    <t>ABRAÇADEIRA MANGOTE 20MM 61-69MM</t>
  </si>
  <si>
    <t xml:space="preserve">LITRO DE ÓLEO HIDRÁULICO 68 - </t>
  </si>
  <si>
    <t xml:space="preserve">RETENTOR PINHÃO EIXO TRASEIRO </t>
  </si>
  <si>
    <t xml:space="preserve">ANEL VEDAÇÃO ORING 2152 </t>
  </si>
  <si>
    <t>PARAFUSO SEXT. 8.8  MA 10X40MM</t>
  </si>
  <si>
    <t xml:space="preserve">ARRUELA LISA GROSSA 7/16 </t>
  </si>
  <si>
    <t xml:space="preserve">MANGUEIRA TRACTOR EM 853 2SN 12.70MM (1/2) </t>
  </si>
  <si>
    <t xml:space="preserve">CAPA PRENSADA NO SKIVE R1/R2 - 1/2 </t>
  </si>
  <si>
    <t xml:space="preserve">CONEXÃO MMN 8-8 </t>
  </si>
  <si>
    <t xml:space="preserve">CONEXÃO FG C.90 SEDE PLANA/ORFS - 13/16-16 1/2 </t>
  </si>
  <si>
    <t xml:space="preserve">MANGUEIRA EATON AEROQUIP 2TA - 3/4 - 3500 PSI </t>
  </si>
  <si>
    <t xml:space="preserve">CAPA PRENSADA 3/4 2TA </t>
  </si>
  <si>
    <t xml:space="preserve">CONEXÃO 6FSP 90° 12-12 INTERLOCK </t>
  </si>
  <si>
    <t xml:space="preserve">CONEXÃO MACHO NPT - 3/4 X 3/4 </t>
  </si>
  <si>
    <t>COXIM -</t>
  </si>
  <si>
    <t xml:space="preserve">ABRAÇADEIRA 127-140 </t>
  </si>
  <si>
    <t xml:space="preserve">ELETRODO DE CHANDRO 45-90 4,00MM </t>
  </si>
  <si>
    <t xml:space="preserve">SOLDA GÁS C-25 </t>
  </si>
  <si>
    <t>CAMISA CILINDRO GIRO</t>
  </si>
  <si>
    <t>TAMPA DO ESTABILIZADOR</t>
  </si>
  <si>
    <t>GRAXEIRA 3/8 RETA</t>
  </si>
  <si>
    <t>RASPADOR 85999138</t>
  </si>
  <si>
    <t>KIT VEDAÇÃO COMANDO DIANTEIRO</t>
  </si>
  <si>
    <t xml:space="preserve">REPARO CILINDRO DIREÇÃO </t>
  </si>
  <si>
    <t xml:space="preserve">RETENTOR 40235A1 </t>
  </si>
  <si>
    <t>RETENTOR 70634037 -</t>
  </si>
  <si>
    <t xml:space="preserve">GRAXEIRA POL. 3/8 RETA </t>
  </si>
  <si>
    <t>CONTRAPINO 1/8 X 2 1/2</t>
  </si>
  <si>
    <t xml:space="preserve">BARRA COMPLETA </t>
  </si>
  <si>
    <t>ANEL ORING 2.62X20.30 -</t>
  </si>
  <si>
    <t>MANGUEIRA 3/8 2TA -</t>
  </si>
  <si>
    <t>CAPA PRENSADA NO SKIVE R1/R2 - 3/8 -</t>
  </si>
  <si>
    <t>CONEXÃO MACHO NPT -  1/2-14 X 3/8 -</t>
  </si>
  <si>
    <t>CONEXÃO FG 13/16 SEDE PLANA X 3/8</t>
  </si>
  <si>
    <t>REPARO CILINDRO ESTABILIZADOR</t>
  </si>
  <si>
    <t xml:space="preserve">LITRO DE ÓLEO ISAFLUIDO 433 HD SAE30 </t>
  </si>
  <si>
    <t>CONSERTO E MANUTENÇÃO DE MAQUINAS PERTENCENTES A FROTA DA SECRETARIA MUNICIPAL DE AGRICULTURA, MEIO AMBIENTE, INDUSTRIA E COMERCIO</t>
  </si>
  <si>
    <t>PREFEITURA DE COTIPORA</t>
  </si>
  <si>
    <t>90898487000164</t>
  </si>
  <si>
    <t>LUFERMAQ EQUIPAMENTOS RODOVIARIOS LTDA</t>
  </si>
  <si>
    <t>93685709000159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</si>
</sst>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2" fontId="0" fillId="0" borderId="0" xfId="0" applyNumberFormat="1" applyAlignment="1" applyProtection="1">
      <alignment wrapText="1"/>
      <protection locked="0"/>
    </xf>
    <xf numFmtId="2" fontId="4" fillId="3" borderId="1" xfId="0" applyNumberFormat="1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abSelected="1" workbookViewId="0">
      <selection activeCell="G19" sqref="A2:G19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5" t="s">
        <v>3753</v>
      </c>
      <c r="B1" s="186"/>
      <c r="C1" s="186"/>
      <c r="D1" s="186"/>
      <c r="E1" s="186"/>
      <c r="F1" s="186"/>
      <c r="G1" s="187"/>
    </row>
    <row r="2" spans="1:8" s="92" customFormat="1" ht="15.75" thickBot="1" x14ac:dyDescent="0.3">
      <c r="A2" s="46" t="s">
        <v>161</v>
      </c>
      <c r="B2" s="191" t="s">
        <v>4</v>
      </c>
      <c r="C2" s="191"/>
      <c r="D2" s="76" t="s">
        <v>162</v>
      </c>
      <c r="E2" s="112">
        <v>13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192" t="s">
        <v>4083</v>
      </c>
      <c r="C3" s="192"/>
      <c r="D3" s="192"/>
      <c r="E3" s="192"/>
      <c r="F3" s="192"/>
      <c r="G3" s="193"/>
    </row>
    <row r="4" spans="1:8" s="92" customFormat="1" ht="15.75" thickBot="1" x14ac:dyDescent="0.3">
      <c r="A4" s="46" t="s">
        <v>175</v>
      </c>
      <c r="B4" s="194" t="s">
        <v>4084</v>
      </c>
      <c r="C4" s="194"/>
      <c r="D4" s="194"/>
      <c r="E4" s="195"/>
      <c r="F4" s="47" t="s">
        <v>179</v>
      </c>
      <c r="G4" s="124" t="s">
        <v>4085</v>
      </c>
    </row>
    <row r="5" spans="1:8" s="92" customFormat="1" ht="15.75" thickBot="1" x14ac:dyDescent="0.3">
      <c r="A5" s="46" t="s">
        <v>3787</v>
      </c>
      <c r="B5" s="127" t="s">
        <v>3684</v>
      </c>
      <c r="C5" s="177" t="s">
        <v>3958</v>
      </c>
      <c r="D5" s="177"/>
      <c r="E5" s="177"/>
      <c r="F5" s="196"/>
      <c r="G5" s="197"/>
    </row>
    <row r="6" spans="1:8" s="94" customFormat="1" ht="15.75" thickBot="1" x14ac:dyDescent="0.3">
      <c r="A6" s="46" t="s">
        <v>155</v>
      </c>
      <c r="B6" s="78">
        <f>'Orçamento-base'!C6</f>
        <v>44545.100000000006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47446.700000000004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115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8" t="s">
        <v>3751</v>
      </c>
      <c r="B11" s="189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8"/>
      <c r="B12" s="190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>
        <v>1</v>
      </c>
      <c r="B13" s="37" t="s">
        <v>3971</v>
      </c>
      <c r="C13" s="86">
        <f>SUMIF('Orçamento-base'!$A$12:$A$39953,Identificação!$A13,'Orçamento-base'!$K$12:$K$39953)</f>
        <v>1894</v>
      </c>
      <c r="D13" s="103"/>
      <c r="E13" s="104"/>
      <c r="F13" s="104"/>
      <c r="G13" s="86">
        <f>SUMIF(Proposta!$A$12:$A$39953,Identificação!$A13,Proposta!$H$12:$H$39953)</f>
        <v>2145.6</v>
      </c>
    </row>
    <row r="14" spans="1:8" x14ac:dyDescent="0.25">
      <c r="A14" s="36">
        <v>2</v>
      </c>
      <c r="B14" s="37" t="s">
        <v>3972</v>
      </c>
      <c r="C14" s="156">
        <f>SUMIF('Orçamento-base'!$A$12:$A$39953,Identificação!$A14,'Orçamento-base'!$K$12:$K$39953)</f>
        <v>14563</v>
      </c>
      <c r="D14" s="157"/>
      <c r="E14" s="158"/>
      <c r="F14" s="158"/>
      <c r="G14" s="156">
        <f>SUMIF(Proposta!$A$12:$A$39953,Identificação!$A14,Proposta!$H$12:$H$39953)</f>
        <v>16041.5</v>
      </c>
    </row>
    <row r="15" spans="1:8" x14ac:dyDescent="0.25">
      <c r="A15" s="36">
        <v>3</v>
      </c>
      <c r="B15" s="37" t="s">
        <v>3973</v>
      </c>
      <c r="C15" s="156">
        <f>SUMIF('Orçamento-base'!$A$12:$A$39953,Identificação!$A15,'Orçamento-base'!$K$12:$K$39953)</f>
        <v>10013</v>
      </c>
      <c r="D15" s="157"/>
      <c r="E15" s="158"/>
      <c r="F15" s="158"/>
      <c r="G15" s="156">
        <f>SUMIF(Proposta!$A$12:$A$39953,Identificação!$A15,Proposta!$H$12:$H$39953)</f>
        <v>11052</v>
      </c>
    </row>
    <row r="16" spans="1:8" x14ac:dyDescent="0.25">
      <c r="A16" s="36">
        <v>4</v>
      </c>
      <c r="B16" s="37" t="s">
        <v>3974</v>
      </c>
      <c r="C16" s="156">
        <f>SUMIF('Orçamento-base'!$A$12:$A$39953,Identificação!$A16,'Orçamento-base'!$K$12:$K$39953)</f>
        <v>15855.7</v>
      </c>
      <c r="D16" s="157"/>
      <c r="E16" s="158"/>
      <c r="F16" s="158"/>
      <c r="G16" s="156">
        <f>SUMIF(Proposta!$A$12:$A$39953,Identificação!$A16,Proposta!$H$12:$H$39953)</f>
        <v>15855.7</v>
      </c>
    </row>
    <row r="17" spans="1:7" x14ac:dyDescent="0.25">
      <c r="A17" s="36">
        <v>5</v>
      </c>
      <c r="B17" s="37" t="s">
        <v>3975</v>
      </c>
      <c r="C17" s="156">
        <f>SUMIF('Orçamento-base'!$A$12:$A$39953,Identificação!$A17,'Orçamento-base'!$K$12:$K$39953)</f>
        <v>2219.4</v>
      </c>
      <c r="D17" s="157"/>
      <c r="E17" s="158"/>
      <c r="F17" s="158"/>
      <c r="G17" s="156">
        <f>SUMIF(Proposta!$A$12:$A$39953,Identificação!$A17,Proposta!$H$12:$H$39953)</f>
        <v>2351.9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6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26"/>
  <sheetViews>
    <sheetView workbookViewId="0">
      <selection activeCell="A12" sqref="A12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22" t="s">
        <v>3676</v>
      </c>
      <c r="B1" s="223"/>
      <c r="C1" s="223"/>
      <c r="D1" s="223"/>
      <c r="E1" s="223"/>
      <c r="F1" s="223"/>
      <c r="G1" s="223"/>
      <c r="H1" s="223"/>
      <c r="I1" s="223"/>
      <c r="J1" s="223"/>
      <c r="K1" s="224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25" t="str">
        <f>IF(Identificação!B2=0,"",Identificação!B2)</f>
        <v>Convite</v>
      </c>
      <c r="D2" s="225"/>
      <c r="E2" s="225"/>
      <c r="F2" s="225"/>
      <c r="G2" s="225"/>
      <c r="H2" s="43" t="s">
        <v>151</v>
      </c>
      <c r="I2" s="44">
        <f>IF(Identificação!E2=0,"",Identificação!E2)</f>
        <v>13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03" t="s">
        <v>153</v>
      </c>
      <c r="B3" s="204"/>
      <c r="C3" s="205" t="str">
        <f>IF(Identificação!B3=0,"",Identificação!B3)</f>
        <v>CONSERTO E MANUTENÇÃO DE MAQUINAS PERTENCENTES A FROTA DA SECRETARIA MUNICIPAL DE AGRICULTURA, MEIO AMBIENTE, INDUSTRIA E COMERCIO</v>
      </c>
      <c r="D3" s="205"/>
      <c r="E3" s="205"/>
      <c r="F3" s="205"/>
      <c r="G3" s="205"/>
      <c r="H3" s="205"/>
      <c r="I3" s="205"/>
      <c r="J3" s="205"/>
      <c r="K3" s="206"/>
      <c r="L3" s="144"/>
      <c r="M3" s="144"/>
    </row>
    <row r="4" spans="1:18" s="45" customFormat="1" ht="15.75" thickBot="1" x14ac:dyDescent="0.3">
      <c r="A4" s="46" t="s">
        <v>176</v>
      </c>
      <c r="B4" s="47"/>
      <c r="C4" s="199" t="str">
        <f>IF(Identificação!B4=0,"",Identificação!B4)</f>
        <v>PREFEITURA DE COTIPORA</v>
      </c>
      <c r="D4" s="199"/>
      <c r="E4" s="199"/>
      <c r="F4" s="199"/>
      <c r="G4" s="199"/>
      <c r="H4" s="199"/>
      <c r="I4" s="199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199" t="str">
        <f>IF(Identificação!B5=0,"",Identificação!B5)</f>
        <v>Compras e Outros Serviços</v>
      </c>
      <c r="D5" s="199"/>
      <c r="E5" s="199"/>
      <c r="F5" s="199"/>
      <c r="G5" s="200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1">
        <f>SUMIFS(K12:K39953,B12:B39953,"&gt;0",K12:K39953,"&lt;&gt;0")</f>
        <v>44545.100000000006</v>
      </c>
      <c r="D6" s="201"/>
      <c r="E6" s="201"/>
      <c r="F6" s="201"/>
      <c r="G6" s="202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14" t="s">
        <v>3762</v>
      </c>
      <c r="B10" s="214" t="s">
        <v>3760</v>
      </c>
      <c r="C10" s="214" t="s">
        <v>3761</v>
      </c>
      <c r="D10" s="216" t="s">
        <v>3675</v>
      </c>
      <c r="E10" s="218" t="s">
        <v>168</v>
      </c>
      <c r="F10" s="220" t="s">
        <v>3674</v>
      </c>
      <c r="G10" s="216" t="s">
        <v>156</v>
      </c>
      <c r="H10" s="211" t="s">
        <v>165</v>
      </c>
      <c r="I10" s="212"/>
      <c r="J10" s="212"/>
      <c r="K10" s="212"/>
      <c r="L10" s="212"/>
      <c r="M10" s="213"/>
      <c r="N10" s="207" t="s">
        <v>177</v>
      </c>
      <c r="O10" s="208"/>
      <c r="P10" s="209" t="s">
        <v>178</v>
      </c>
      <c r="Q10" s="210"/>
      <c r="R10" s="198" t="s">
        <v>3678</v>
      </c>
    </row>
    <row r="11" spans="1:18" s="40" customFormat="1" ht="45" x14ac:dyDescent="0.25">
      <c r="A11" s="215"/>
      <c r="B11" s="215"/>
      <c r="C11" s="215"/>
      <c r="D11" s="217"/>
      <c r="E11" s="219"/>
      <c r="F11" s="221"/>
      <c r="G11" s="217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198"/>
    </row>
    <row r="12" spans="1:18" x14ac:dyDescent="0.25">
      <c r="A12" s="113">
        <v>1</v>
      </c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3982</v>
      </c>
      <c r="H12" s="174">
        <v>50</v>
      </c>
      <c r="I12" s="166" t="s">
        <v>3913</v>
      </c>
      <c r="J12" s="174">
        <v>3</v>
      </c>
      <c r="K12" s="86">
        <f>IFERROR(IF(H12*J12&lt;&gt;0,ROUND(ROUND(H12,4)*ROUND(J12,4),2),""),"")</f>
        <v>150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>
        <v>1</v>
      </c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3983</v>
      </c>
      <c r="H13" s="174">
        <v>36</v>
      </c>
      <c r="I13" s="166" t="s">
        <v>3702</v>
      </c>
      <c r="J13" s="174">
        <v>7.5</v>
      </c>
      <c r="K13" s="167">
        <f>IFERROR(IF(H13*J13&lt;&gt;0,ROUND(ROUND(H13,4)*ROUND(J13,4),2),""),"")</f>
        <v>270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>
        <v>1</v>
      </c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3984</v>
      </c>
      <c r="H14" s="174">
        <v>4</v>
      </c>
      <c r="I14" s="166" t="s">
        <v>3702</v>
      </c>
      <c r="J14" s="174">
        <v>15</v>
      </c>
      <c r="K14" s="156">
        <f>IFERROR(IF(H14*J14&lt;&gt;0,ROUND(ROUND(H14,4)*ROUND(J14,4),2),""),"")</f>
        <v>60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>
        <v>1</v>
      </c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3985</v>
      </c>
      <c r="H15" s="174">
        <v>10</v>
      </c>
      <c r="I15" s="166" t="s">
        <v>3702</v>
      </c>
      <c r="J15" s="174">
        <v>22</v>
      </c>
      <c r="K15" s="156">
        <f t="shared" ref="K15:K78" si="0">IFERROR(IF(H15*J15&lt;&gt;0,ROUND(ROUND(H15,4)*ROUND(J15,4),2),""),"")</f>
        <v>220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>
        <v>1</v>
      </c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3986</v>
      </c>
      <c r="H16" s="174">
        <v>2</v>
      </c>
      <c r="I16" s="166" t="s">
        <v>3702</v>
      </c>
      <c r="J16" s="174">
        <v>9</v>
      </c>
      <c r="K16" s="156">
        <f t="shared" si="0"/>
        <v>18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>
        <v>1</v>
      </c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3987</v>
      </c>
      <c r="H17" s="174">
        <v>2</v>
      </c>
      <c r="I17" s="166" t="s">
        <v>3702</v>
      </c>
      <c r="J17" s="174">
        <v>2</v>
      </c>
      <c r="K17" s="156">
        <f t="shared" si="0"/>
        <v>4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>
        <v>1</v>
      </c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3988</v>
      </c>
      <c r="H18" s="174">
        <v>1</v>
      </c>
      <c r="I18" s="166" t="s">
        <v>3702</v>
      </c>
      <c r="J18" s="174">
        <v>22</v>
      </c>
      <c r="K18" s="156">
        <f t="shared" si="0"/>
        <v>22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ht="30" x14ac:dyDescent="0.25">
      <c r="A19" s="166">
        <v>1</v>
      </c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3989</v>
      </c>
      <c r="H19" s="174">
        <v>1</v>
      </c>
      <c r="I19" s="166" t="s">
        <v>3726</v>
      </c>
      <c r="J19" s="174">
        <v>1150</v>
      </c>
      <c r="K19" s="156">
        <f t="shared" si="0"/>
        <v>1150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ht="30" x14ac:dyDescent="0.25">
      <c r="A20" s="166">
        <v>2</v>
      </c>
      <c r="B20" s="178">
        <f>IF(AND(G20&lt;&gt;"",H20&gt;0,I20&lt;&gt;"",J20&lt;&gt;0,K20&lt;&gt;0),COUNT($B$11:B19)+1,"")</f>
        <v>9</v>
      </c>
      <c r="C20" s="72">
        <v>1</v>
      </c>
      <c r="D20" s="141"/>
      <c r="E20" s="180"/>
      <c r="F20" s="107"/>
      <c r="G20" s="66" t="s">
        <v>3990</v>
      </c>
      <c r="H20" s="174">
        <v>1</v>
      </c>
      <c r="I20" s="166" t="s">
        <v>3702</v>
      </c>
      <c r="J20" s="174">
        <v>80</v>
      </c>
      <c r="K20" s="156">
        <f t="shared" si="0"/>
        <v>80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>
        <v>2</v>
      </c>
      <c r="B21" s="178">
        <f>IF(AND(G21&lt;&gt;"",H21&gt;0,I21&lt;&gt;"",J21&lt;&gt;0,K21&lt;&gt;0),COUNT($B$11:B20)+1,"")</f>
        <v>10</v>
      </c>
      <c r="C21" s="72">
        <v>2</v>
      </c>
      <c r="D21" s="141"/>
      <c r="E21" s="180"/>
      <c r="F21" s="107"/>
      <c r="G21" s="66" t="s">
        <v>3991</v>
      </c>
      <c r="H21" s="174">
        <v>1</v>
      </c>
      <c r="I21" s="166" t="s">
        <v>3702</v>
      </c>
      <c r="J21" s="174">
        <v>32</v>
      </c>
      <c r="K21" s="156">
        <f t="shared" si="0"/>
        <v>32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>
        <v>2</v>
      </c>
      <c r="B22" s="178">
        <f>IF(AND(G22&lt;&gt;"",H22&gt;0,I22&lt;&gt;"",J22&lt;&gt;0,K22&lt;&gt;0),COUNT($B$11:B21)+1,"")</f>
        <v>11</v>
      </c>
      <c r="C22" s="72">
        <v>3</v>
      </c>
      <c r="D22" s="141"/>
      <c r="E22" s="180"/>
      <c r="F22" s="107"/>
      <c r="G22" s="66" t="s">
        <v>3992</v>
      </c>
      <c r="H22" s="174">
        <v>8</v>
      </c>
      <c r="I22" s="166" t="s">
        <v>3702</v>
      </c>
      <c r="J22" s="174">
        <v>6</v>
      </c>
      <c r="K22" s="156">
        <f t="shared" si="0"/>
        <v>48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>
        <v>2</v>
      </c>
      <c r="B23" s="178">
        <f>IF(AND(G23&lt;&gt;"",H23&gt;0,I23&lt;&gt;"",J23&lt;&gt;0,K23&lt;&gt;0),COUNT($B$11:B22)+1,"")</f>
        <v>12</v>
      </c>
      <c r="C23" s="72">
        <v>4</v>
      </c>
      <c r="D23" s="141"/>
      <c r="E23" s="180"/>
      <c r="F23" s="107"/>
      <c r="G23" s="66" t="s">
        <v>3993</v>
      </c>
      <c r="H23" s="174">
        <v>2</v>
      </c>
      <c r="I23" s="166" t="s">
        <v>3702</v>
      </c>
      <c r="J23" s="174">
        <v>8</v>
      </c>
      <c r="K23" s="156">
        <f t="shared" si="0"/>
        <v>16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>
        <v>2</v>
      </c>
      <c r="B24" s="178">
        <f>IF(AND(G24&lt;&gt;"",H24&gt;0,I24&lt;&gt;"",J24&lt;&gt;0,K24&lt;&gt;0),COUNT($B$11:B23)+1,"")</f>
        <v>13</v>
      </c>
      <c r="C24" s="72">
        <v>5</v>
      </c>
      <c r="D24" s="141"/>
      <c r="E24" s="180"/>
      <c r="F24" s="107"/>
      <c r="G24" s="66" t="s">
        <v>3994</v>
      </c>
      <c r="H24" s="174">
        <v>22</v>
      </c>
      <c r="I24" s="166" t="s">
        <v>3702</v>
      </c>
      <c r="J24" s="174">
        <v>2</v>
      </c>
      <c r="K24" s="156">
        <f t="shared" si="0"/>
        <v>44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>
        <v>2</v>
      </c>
      <c r="B25" s="178">
        <f>IF(AND(G25&lt;&gt;"",H25&gt;0,I25&lt;&gt;"",J25&lt;&gt;0,K25&lt;&gt;0),COUNT($B$11:B24)+1,"")</f>
        <v>14</v>
      </c>
      <c r="C25" s="72">
        <v>6</v>
      </c>
      <c r="D25" s="141"/>
      <c r="E25" s="180"/>
      <c r="F25" s="107"/>
      <c r="G25" s="66" t="s">
        <v>3993</v>
      </c>
      <c r="H25" s="174">
        <v>7</v>
      </c>
      <c r="I25" s="166" t="s">
        <v>3702</v>
      </c>
      <c r="J25" s="174">
        <v>7.5</v>
      </c>
      <c r="K25" s="156">
        <f t="shared" si="0"/>
        <v>52.5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>
        <v>2</v>
      </c>
      <c r="B26" s="178">
        <f>IF(AND(G26&lt;&gt;"",H26&gt;0,I26&lt;&gt;"",J26&lt;&gt;0,K26&lt;&gt;0),COUNT($B$11:B25)+1,"")</f>
        <v>15</v>
      </c>
      <c r="C26" s="72">
        <v>7</v>
      </c>
      <c r="D26" s="141"/>
      <c r="E26" s="180"/>
      <c r="F26" s="107"/>
      <c r="G26" s="66" t="s">
        <v>3993</v>
      </c>
      <c r="H26" s="174">
        <v>2</v>
      </c>
      <c r="I26" s="166" t="s">
        <v>3702</v>
      </c>
      <c r="J26" s="174">
        <v>7</v>
      </c>
      <c r="K26" s="156">
        <f t="shared" si="0"/>
        <v>14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>
        <v>2</v>
      </c>
      <c r="B27" s="178">
        <f>IF(AND(G27&lt;&gt;"",H27&gt;0,I27&lt;&gt;"",J27&lt;&gt;0,K27&lt;&gt;0),COUNT($B$11:B26)+1,"")</f>
        <v>16</v>
      </c>
      <c r="C27" s="72">
        <v>8</v>
      </c>
      <c r="D27" s="141"/>
      <c r="E27" s="180"/>
      <c r="F27" s="107"/>
      <c r="G27" s="66" t="s">
        <v>3996</v>
      </c>
      <c r="H27" s="174">
        <v>6</v>
      </c>
      <c r="I27" s="166" t="s">
        <v>3702</v>
      </c>
      <c r="J27" s="174">
        <v>8</v>
      </c>
      <c r="K27" s="156">
        <f t="shared" si="0"/>
        <v>48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>
        <v>2</v>
      </c>
      <c r="B28" s="178">
        <f>IF(AND(G28&lt;&gt;"",H28&gt;0,I28&lt;&gt;"",J28&lt;&gt;0,K28&lt;&gt;0),COUNT($B$11:B27)+1,"")</f>
        <v>17</v>
      </c>
      <c r="C28" s="72">
        <v>9</v>
      </c>
      <c r="D28" s="141"/>
      <c r="E28" s="180"/>
      <c r="F28" s="107"/>
      <c r="G28" s="66" t="s">
        <v>3997</v>
      </c>
      <c r="H28" s="174">
        <v>6</v>
      </c>
      <c r="I28" s="166" t="s">
        <v>3702</v>
      </c>
      <c r="J28" s="174">
        <v>5</v>
      </c>
      <c r="K28" s="156">
        <f t="shared" si="0"/>
        <v>30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>
        <v>2</v>
      </c>
      <c r="B29" s="178">
        <f>IF(AND(G29&lt;&gt;"",H29&gt;0,I29&lt;&gt;"",J29&lt;&gt;0,K29&lt;&gt;0),COUNT($B$11:B28)+1,"")</f>
        <v>18</v>
      </c>
      <c r="C29" s="72">
        <v>10</v>
      </c>
      <c r="D29" s="141"/>
      <c r="E29" s="180"/>
      <c r="F29" s="107"/>
      <c r="G29" s="66" t="s">
        <v>3998</v>
      </c>
      <c r="H29" s="174">
        <v>6</v>
      </c>
      <c r="I29" s="166" t="s">
        <v>3702</v>
      </c>
      <c r="J29" s="174">
        <v>7</v>
      </c>
      <c r="K29" s="156">
        <f t="shared" si="0"/>
        <v>42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>
        <v>2</v>
      </c>
      <c r="B30" s="178">
        <f>IF(AND(G30&lt;&gt;"",H30&gt;0,I30&lt;&gt;"",J30&lt;&gt;0,K30&lt;&gt;0),COUNT($B$11:B29)+1,"")</f>
        <v>19</v>
      </c>
      <c r="C30" s="72">
        <v>11</v>
      </c>
      <c r="D30" s="141"/>
      <c r="E30" s="180"/>
      <c r="F30" s="107"/>
      <c r="G30" s="66" t="s">
        <v>3999</v>
      </c>
      <c r="H30" s="174">
        <v>2</v>
      </c>
      <c r="I30" s="166" t="s">
        <v>3702</v>
      </c>
      <c r="J30" s="174">
        <v>8</v>
      </c>
      <c r="K30" s="156">
        <f t="shared" si="0"/>
        <v>16</v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>
        <v>2</v>
      </c>
      <c r="B31" s="178">
        <f>IF(AND(G31&lt;&gt;"",H31&gt;0,I31&lt;&gt;"",J31&lt;&gt;0,K31&lt;&gt;0),COUNT($B$11:B30)+1,"")</f>
        <v>20</v>
      </c>
      <c r="C31" s="72">
        <v>12</v>
      </c>
      <c r="D31" s="141"/>
      <c r="E31" s="180"/>
      <c r="F31" s="107"/>
      <c r="G31" s="66" t="s">
        <v>4000</v>
      </c>
      <c r="H31" s="174">
        <v>1</v>
      </c>
      <c r="I31" s="166" t="s">
        <v>3702</v>
      </c>
      <c r="J31" s="174">
        <v>18.899999999999999</v>
      </c>
      <c r="K31" s="156">
        <f t="shared" si="0"/>
        <v>18.899999999999999</v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>
        <v>2</v>
      </c>
      <c r="B32" s="178">
        <f>IF(AND(G32&lt;&gt;"",H32&gt;0,I32&lt;&gt;"",J32&lt;&gt;0,K32&lt;&gt;0),COUNT($B$11:B31)+1,"")</f>
        <v>21</v>
      </c>
      <c r="C32" s="72">
        <v>13</v>
      </c>
      <c r="D32" s="141"/>
      <c r="E32" s="180"/>
      <c r="F32" s="107"/>
      <c r="G32" s="66" t="s">
        <v>4001</v>
      </c>
      <c r="H32" s="174">
        <v>1</v>
      </c>
      <c r="I32" s="166" t="s">
        <v>3702</v>
      </c>
      <c r="J32" s="174">
        <v>10.7</v>
      </c>
      <c r="K32" s="156">
        <f t="shared" si="0"/>
        <v>10.7</v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>
        <v>2</v>
      </c>
      <c r="B33" s="178">
        <f>IF(AND(G33&lt;&gt;"",H33&gt;0,I33&lt;&gt;"",J33&lt;&gt;0,K33&lt;&gt;0),COUNT($B$11:B32)+1,"")</f>
        <v>22</v>
      </c>
      <c r="C33" s="72">
        <v>14</v>
      </c>
      <c r="D33" s="141"/>
      <c r="E33" s="180"/>
      <c r="F33" s="107"/>
      <c r="G33" s="66" t="s">
        <v>4002</v>
      </c>
      <c r="H33" s="174">
        <v>1</v>
      </c>
      <c r="I33" s="166" t="s">
        <v>3702</v>
      </c>
      <c r="J33" s="174">
        <v>12.5</v>
      </c>
      <c r="K33" s="156">
        <f t="shared" si="0"/>
        <v>12.5</v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>
        <v>2</v>
      </c>
      <c r="B34" s="178">
        <f>IF(AND(G34&lt;&gt;"",H34&gt;0,I34&lt;&gt;"",J34&lt;&gt;0,K34&lt;&gt;0),COUNT($B$11:B33)+1,"")</f>
        <v>23</v>
      </c>
      <c r="C34" s="72">
        <v>15</v>
      </c>
      <c r="D34" s="141"/>
      <c r="E34" s="180"/>
      <c r="F34" s="107"/>
      <c r="G34" s="66" t="s">
        <v>4003</v>
      </c>
      <c r="H34" s="174">
        <v>97</v>
      </c>
      <c r="I34" s="166" t="s">
        <v>3702</v>
      </c>
      <c r="J34" s="174">
        <v>6.8</v>
      </c>
      <c r="K34" s="156">
        <f t="shared" si="0"/>
        <v>659.6</v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>
        <v>2</v>
      </c>
      <c r="B35" s="178">
        <f>IF(AND(G35&lt;&gt;"",H35&gt;0,I35&lt;&gt;"",J35&lt;&gt;0,K35&lt;&gt;0),COUNT($B$11:B34)+1,"")</f>
        <v>24</v>
      </c>
      <c r="C35" s="72">
        <v>16</v>
      </c>
      <c r="D35" s="141"/>
      <c r="E35" s="180"/>
      <c r="F35" s="107"/>
      <c r="G35" s="66" t="s">
        <v>4004</v>
      </c>
      <c r="H35" s="174">
        <v>2</v>
      </c>
      <c r="I35" s="166" t="s">
        <v>3702</v>
      </c>
      <c r="J35" s="174">
        <v>35</v>
      </c>
      <c r="K35" s="156">
        <f t="shared" si="0"/>
        <v>70</v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>
        <v>2</v>
      </c>
      <c r="B36" s="178">
        <f>IF(AND(G36&lt;&gt;"",H36&gt;0,I36&lt;&gt;"",J36&lt;&gt;0,K36&lt;&gt;0),COUNT($B$11:B35)+1,"")</f>
        <v>25</v>
      </c>
      <c r="C36" s="72">
        <v>17</v>
      </c>
      <c r="D36" s="141"/>
      <c r="E36" s="180"/>
      <c r="F36" s="107"/>
      <c r="G36" s="66" t="s">
        <v>4005</v>
      </c>
      <c r="H36" s="174">
        <v>2</v>
      </c>
      <c r="I36" s="166" t="s">
        <v>3702</v>
      </c>
      <c r="J36" s="174">
        <v>4</v>
      </c>
      <c r="K36" s="156">
        <f t="shared" si="0"/>
        <v>8</v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>
        <v>2</v>
      </c>
      <c r="B37" s="178">
        <f>IF(AND(G37&lt;&gt;"",H37&gt;0,I37&lt;&gt;"",J37&lt;&gt;0,K37&lt;&gt;0),COUNT($B$11:B36)+1,"")</f>
        <v>26</v>
      </c>
      <c r="C37" s="72">
        <v>18</v>
      </c>
      <c r="D37" s="141"/>
      <c r="E37" s="180"/>
      <c r="F37" s="107"/>
      <c r="G37" s="66" t="s">
        <v>4005</v>
      </c>
      <c r="H37" s="174">
        <v>2</v>
      </c>
      <c r="I37" s="166" t="s">
        <v>3702</v>
      </c>
      <c r="J37" s="174">
        <v>4</v>
      </c>
      <c r="K37" s="156">
        <f t="shared" si="0"/>
        <v>8</v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>
        <v>2</v>
      </c>
      <c r="B38" s="178">
        <f>IF(AND(G38&lt;&gt;"",H38&gt;0,I38&lt;&gt;"",J38&lt;&gt;0,K38&lt;&gt;0),COUNT($B$11:B37)+1,"")</f>
        <v>27</v>
      </c>
      <c r="C38" s="72">
        <v>19</v>
      </c>
      <c r="D38" s="141"/>
      <c r="E38" s="180"/>
      <c r="F38" s="107"/>
      <c r="G38" s="66" t="s">
        <v>3976</v>
      </c>
      <c r="H38" s="174">
        <v>2</v>
      </c>
      <c r="I38" s="166" t="s">
        <v>3702</v>
      </c>
      <c r="J38" s="174">
        <v>4</v>
      </c>
      <c r="K38" s="156">
        <f t="shared" si="0"/>
        <v>8</v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>
        <v>2</v>
      </c>
      <c r="B39" s="178">
        <f>IF(AND(G39&lt;&gt;"",H39&gt;0,I39&lt;&gt;"",J39&lt;&gt;0,K39&lt;&gt;0),COUNT($B$11:B38)+1,"")</f>
        <v>28</v>
      </c>
      <c r="C39" s="72">
        <v>20</v>
      </c>
      <c r="D39" s="141"/>
      <c r="E39" s="180"/>
      <c r="F39" s="107"/>
      <c r="G39" s="66" t="s">
        <v>4006</v>
      </c>
      <c r="H39" s="174">
        <v>2</v>
      </c>
      <c r="I39" s="166" t="s">
        <v>3702</v>
      </c>
      <c r="J39" s="174">
        <v>86</v>
      </c>
      <c r="K39" s="156">
        <f t="shared" si="0"/>
        <v>172</v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>
        <v>2</v>
      </c>
      <c r="B40" s="178">
        <f>IF(AND(G40&lt;&gt;"",H40&gt;0,I40&lt;&gt;"",J40&lt;&gt;0,K40&lt;&gt;0),COUNT($B$11:B39)+1,"")</f>
        <v>29</v>
      </c>
      <c r="C40" s="72">
        <v>21</v>
      </c>
      <c r="D40" s="141"/>
      <c r="E40" s="180"/>
      <c r="F40" s="107"/>
      <c r="G40" s="66" t="s">
        <v>4007</v>
      </c>
      <c r="H40" s="174">
        <v>2</v>
      </c>
      <c r="I40" s="166" t="s">
        <v>3702</v>
      </c>
      <c r="J40" s="174">
        <v>45</v>
      </c>
      <c r="K40" s="156">
        <f t="shared" si="0"/>
        <v>90</v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>
        <v>2</v>
      </c>
      <c r="B41" s="178">
        <f>IF(AND(G41&lt;&gt;"",H41&gt;0,I41&lt;&gt;"",J41&lt;&gt;0,K41&lt;&gt;0),COUNT($B$11:B40)+1,"")</f>
        <v>30</v>
      </c>
      <c r="C41" s="72">
        <v>22</v>
      </c>
      <c r="D41" s="141"/>
      <c r="E41" s="180"/>
      <c r="F41" s="107"/>
      <c r="G41" s="66" t="s">
        <v>4014</v>
      </c>
      <c r="H41" s="174">
        <v>4</v>
      </c>
      <c r="I41" s="166" t="s">
        <v>3702</v>
      </c>
      <c r="J41" s="174">
        <v>65</v>
      </c>
      <c r="K41" s="156">
        <f t="shared" si="0"/>
        <v>260</v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>
        <v>2</v>
      </c>
      <c r="B42" s="178">
        <f>IF(AND(G42&lt;&gt;"",H42&gt;0,I42&lt;&gt;"",J42&lt;&gt;0,K42&lt;&gt;0),COUNT($B$11:B41)+1,"")</f>
        <v>31</v>
      </c>
      <c r="C42" s="72">
        <v>23</v>
      </c>
      <c r="D42" s="141"/>
      <c r="E42" s="180"/>
      <c r="F42" s="107"/>
      <c r="G42" s="66" t="s">
        <v>4015</v>
      </c>
      <c r="H42" s="174">
        <v>2</v>
      </c>
      <c r="I42" s="166" t="s">
        <v>3702</v>
      </c>
      <c r="J42" s="174">
        <v>12.4</v>
      </c>
      <c r="K42" s="156">
        <f t="shared" si="0"/>
        <v>24.8</v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>
        <v>2</v>
      </c>
      <c r="B43" s="178">
        <f>IF(AND(G43&lt;&gt;"",H43&gt;0,I43&lt;&gt;"",J43&lt;&gt;0,K43&lt;&gt;0),COUNT($B$11:B42)+1,"")</f>
        <v>32</v>
      </c>
      <c r="C43" s="72">
        <v>24</v>
      </c>
      <c r="D43" s="141"/>
      <c r="E43" s="180"/>
      <c r="F43" s="107"/>
      <c r="G43" s="66" t="s">
        <v>4016</v>
      </c>
      <c r="H43" s="174">
        <v>2</v>
      </c>
      <c r="I43" s="166" t="s">
        <v>3702</v>
      </c>
      <c r="J43" s="174">
        <v>2</v>
      </c>
      <c r="K43" s="156">
        <f t="shared" si="0"/>
        <v>4</v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>
        <v>2</v>
      </c>
      <c r="B44" s="178">
        <f>IF(AND(G44&lt;&gt;"",H44&gt;0,I44&lt;&gt;"",J44&lt;&gt;0,K44&lt;&gt;0),COUNT($B$11:B43)+1,"")</f>
        <v>33</v>
      </c>
      <c r="C44" s="72">
        <v>25</v>
      </c>
      <c r="D44" s="141"/>
      <c r="E44" s="180"/>
      <c r="F44" s="107"/>
      <c r="G44" s="66" t="s">
        <v>4017</v>
      </c>
      <c r="H44" s="174">
        <v>4</v>
      </c>
      <c r="I44" s="166" t="s">
        <v>3702</v>
      </c>
      <c r="J44" s="174">
        <v>2</v>
      </c>
      <c r="K44" s="156">
        <f t="shared" si="0"/>
        <v>8</v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>
        <v>2</v>
      </c>
      <c r="B45" s="178">
        <f>IF(AND(G45&lt;&gt;"",H45&gt;0,I45&lt;&gt;"",J45&lt;&gt;0,K45&lt;&gt;0),COUNT($B$11:B44)+1,"")</f>
        <v>34</v>
      </c>
      <c r="C45" s="72">
        <v>26</v>
      </c>
      <c r="D45" s="141"/>
      <c r="E45" s="180"/>
      <c r="F45" s="107"/>
      <c r="G45" s="66" t="s">
        <v>4018</v>
      </c>
      <c r="H45" s="174">
        <v>4</v>
      </c>
      <c r="I45" s="166" t="s">
        <v>3702</v>
      </c>
      <c r="J45" s="174">
        <v>5.5</v>
      </c>
      <c r="K45" s="156">
        <f t="shared" si="0"/>
        <v>22</v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>
        <v>2</v>
      </c>
      <c r="B46" s="178">
        <f>IF(AND(G46&lt;&gt;"",H46&gt;0,I46&lt;&gt;"",J46&lt;&gt;0,K46&lt;&gt;0),COUNT($B$11:B45)+1,"")</f>
        <v>35</v>
      </c>
      <c r="C46" s="72">
        <v>27</v>
      </c>
      <c r="D46" s="141"/>
      <c r="E46" s="180"/>
      <c r="F46" s="107"/>
      <c r="G46" s="66" t="s">
        <v>4019</v>
      </c>
      <c r="H46" s="174">
        <v>2</v>
      </c>
      <c r="I46" s="166" t="s">
        <v>3702</v>
      </c>
      <c r="J46" s="174">
        <v>15</v>
      </c>
      <c r="K46" s="156">
        <f t="shared" si="0"/>
        <v>30</v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>
        <v>2</v>
      </c>
      <c r="B47" s="178">
        <f>IF(AND(G47&lt;&gt;"",H47&gt;0,I47&lt;&gt;"",J47&lt;&gt;0,K47&lt;&gt;0),COUNT($B$11:B46)+1,"")</f>
        <v>36</v>
      </c>
      <c r="C47" s="72">
        <v>28</v>
      </c>
      <c r="D47" s="141"/>
      <c r="E47" s="180"/>
      <c r="F47" s="107"/>
      <c r="G47" s="66" t="s">
        <v>4020</v>
      </c>
      <c r="H47" s="174">
        <v>1</v>
      </c>
      <c r="I47" s="166" t="s">
        <v>3702</v>
      </c>
      <c r="J47" s="174">
        <v>30</v>
      </c>
      <c r="K47" s="156">
        <f t="shared" si="0"/>
        <v>30</v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>
        <v>2</v>
      </c>
      <c r="B48" s="178">
        <f>IF(AND(G48&lt;&gt;"",H48&gt;0,I48&lt;&gt;"",J48&lt;&gt;0,K48&lt;&gt;0),COUNT($B$11:B47)+1,"")</f>
        <v>37</v>
      </c>
      <c r="C48" s="72">
        <v>29</v>
      </c>
      <c r="D48" s="141"/>
      <c r="E48" s="180"/>
      <c r="F48" s="107"/>
      <c r="G48" s="66" t="s">
        <v>4016</v>
      </c>
      <c r="H48" s="174">
        <v>4</v>
      </c>
      <c r="I48" s="166" t="s">
        <v>3702</v>
      </c>
      <c r="J48" s="174">
        <v>2</v>
      </c>
      <c r="K48" s="156">
        <f t="shared" si="0"/>
        <v>8</v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>
        <v>2</v>
      </c>
      <c r="B49" s="178">
        <f>IF(AND(G49&lt;&gt;"",H49&gt;0,I49&lt;&gt;"",J49&lt;&gt;0,K49&lt;&gt;0),COUNT($B$11:B48)+1,"")</f>
        <v>38</v>
      </c>
      <c r="C49" s="72">
        <v>30</v>
      </c>
      <c r="D49" s="141"/>
      <c r="E49" s="180"/>
      <c r="F49" s="107"/>
      <c r="G49" s="66" t="s">
        <v>3978</v>
      </c>
      <c r="H49" s="174">
        <v>8</v>
      </c>
      <c r="I49" s="166" t="s">
        <v>3702</v>
      </c>
      <c r="J49" s="174">
        <v>12</v>
      </c>
      <c r="K49" s="156">
        <f t="shared" si="0"/>
        <v>96</v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>
        <v>2</v>
      </c>
      <c r="B50" s="178">
        <f>IF(AND(G50&lt;&gt;"",H50&gt;0,I50&lt;&gt;"",J50&lt;&gt;0,K50&lt;&gt;0),COUNT($B$11:B49)+1,"")</f>
        <v>39</v>
      </c>
      <c r="C50" s="72">
        <v>31</v>
      </c>
      <c r="D50" s="141"/>
      <c r="E50" s="180"/>
      <c r="F50" s="107"/>
      <c r="G50" s="66" t="s">
        <v>4021</v>
      </c>
      <c r="H50" s="174">
        <v>4</v>
      </c>
      <c r="I50" s="166" t="s">
        <v>3702</v>
      </c>
      <c r="J50" s="174">
        <v>250</v>
      </c>
      <c r="K50" s="156">
        <f t="shared" si="0"/>
        <v>1000</v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>
        <v>2</v>
      </c>
      <c r="B51" s="178">
        <f>IF(AND(G51&lt;&gt;"",H51&gt;0,I51&lt;&gt;"",J51&lt;&gt;0,K51&lt;&gt;0),COUNT($B$11:B50)+1,"")</f>
        <v>40</v>
      </c>
      <c r="C51" s="72">
        <v>32</v>
      </c>
      <c r="D51" s="141"/>
      <c r="E51" s="180"/>
      <c r="F51" s="107"/>
      <c r="G51" s="66" t="s">
        <v>4022</v>
      </c>
      <c r="H51" s="174">
        <v>2</v>
      </c>
      <c r="I51" s="166" t="s">
        <v>3702</v>
      </c>
      <c r="J51" s="174">
        <v>25</v>
      </c>
      <c r="K51" s="156">
        <f t="shared" si="0"/>
        <v>50</v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>
        <v>2</v>
      </c>
      <c r="B52" s="178">
        <f>IF(AND(G52&lt;&gt;"",H52&gt;0,I52&lt;&gt;"",J52&lt;&gt;0,K52&lt;&gt;0),COUNT($B$11:B51)+1,"")</f>
        <v>41</v>
      </c>
      <c r="C52" s="72">
        <v>33</v>
      </c>
      <c r="D52" s="141"/>
      <c r="E52" s="180"/>
      <c r="F52" s="107"/>
      <c r="G52" s="66" t="s">
        <v>3982</v>
      </c>
      <c r="H52" s="174">
        <v>50</v>
      </c>
      <c r="I52" s="166" t="s">
        <v>3913</v>
      </c>
      <c r="J52" s="174">
        <v>3</v>
      </c>
      <c r="K52" s="156">
        <f t="shared" si="0"/>
        <v>150</v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>
        <v>2</v>
      </c>
      <c r="B53" s="178">
        <f>IF(AND(G53&lt;&gt;"",H53&gt;0,I53&lt;&gt;"",J53&lt;&gt;0,K53&lt;&gt;0),COUNT($B$11:B52)+1,"")</f>
        <v>42</v>
      </c>
      <c r="C53" s="72">
        <v>34</v>
      </c>
      <c r="D53" s="141"/>
      <c r="E53" s="180"/>
      <c r="F53" s="107"/>
      <c r="G53" s="66" t="s">
        <v>4023</v>
      </c>
      <c r="H53" s="174">
        <v>4</v>
      </c>
      <c r="I53" s="166" t="s">
        <v>3702</v>
      </c>
      <c r="J53" s="174">
        <v>95</v>
      </c>
      <c r="K53" s="156">
        <f t="shared" si="0"/>
        <v>380</v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>
        <v>2</v>
      </c>
      <c r="B54" s="178">
        <f>IF(AND(G54&lt;&gt;"",H54&gt;0,I54&lt;&gt;"",J54&lt;&gt;0,K54&lt;&gt;0),COUNT($B$11:B53)+1,"")</f>
        <v>43</v>
      </c>
      <c r="C54" s="72">
        <v>35</v>
      </c>
      <c r="D54" s="141"/>
      <c r="E54" s="180"/>
      <c r="F54" s="107"/>
      <c r="G54" s="66" t="s">
        <v>4024</v>
      </c>
      <c r="H54" s="174">
        <v>4</v>
      </c>
      <c r="I54" s="166" t="s">
        <v>3702</v>
      </c>
      <c r="J54" s="174">
        <v>90</v>
      </c>
      <c r="K54" s="156">
        <f t="shared" si="0"/>
        <v>360</v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>
        <v>2</v>
      </c>
      <c r="B55" s="178">
        <f>IF(AND(G55&lt;&gt;"",H55&gt;0,I55&lt;&gt;"",J55&lt;&gt;0,K55&lt;&gt;0),COUNT($B$11:B54)+1,"")</f>
        <v>44</v>
      </c>
      <c r="C55" s="72">
        <v>36</v>
      </c>
      <c r="D55" s="141"/>
      <c r="E55" s="180"/>
      <c r="F55" s="107"/>
      <c r="G55" s="66" t="s">
        <v>4025</v>
      </c>
      <c r="H55" s="174">
        <v>1</v>
      </c>
      <c r="I55" s="166" t="s">
        <v>3702</v>
      </c>
      <c r="J55" s="174">
        <v>490</v>
      </c>
      <c r="K55" s="156">
        <f t="shared" si="0"/>
        <v>490</v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>
        <v>2</v>
      </c>
      <c r="B56" s="178">
        <f>IF(AND(G56&lt;&gt;"",H56&gt;0,I56&lt;&gt;"",J56&lt;&gt;0,K56&lt;&gt;0),COUNT($B$11:B55)+1,"")</f>
        <v>45</v>
      </c>
      <c r="C56" s="72">
        <v>37</v>
      </c>
      <c r="D56" s="141"/>
      <c r="E56" s="180"/>
      <c r="F56" s="107"/>
      <c r="G56" s="66" t="s">
        <v>4026</v>
      </c>
      <c r="H56" s="174">
        <v>2</v>
      </c>
      <c r="I56" s="166" t="s">
        <v>3702</v>
      </c>
      <c r="J56" s="174">
        <v>185</v>
      </c>
      <c r="K56" s="156">
        <f t="shared" si="0"/>
        <v>370</v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ht="60" x14ac:dyDescent="0.25">
      <c r="A57" s="166">
        <v>2</v>
      </c>
      <c r="B57" s="178">
        <f>IF(AND(G57&lt;&gt;"",H57&gt;0,I57&lt;&gt;"",J57&lt;&gt;0,K57&lt;&gt;0),COUNT($B$11:B56)+1,"")</f>
        <v>46</v>
      </c>
      <c r="C57" s="72">
        <v>38</v>
      </c>
      <c r="D57" s="141"/>
      <c r="E57" s="180"/>
      <c r="F57" s="107"/>
      <c r="G57" s="66" t="s">
        <v>3977</v>
      </c>
      <c r="H57" s="174">
        <v>1</v>
      </c>
      <c r="I57" s="166" t="s">
        <v>3726</v>
      </c>
      <c r="J57" s="174">
        <v>9800</v>
      </c>
      <c r="K57" s="156">
        <f t="shared" si="0"/>
        <v>9800</v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>
        <v>3</v>
      </c>
      <c r="B58" s="178">
        <f>IF(AND(G58&lt;&gt;"",H58&gt;0,I58&lt;&gt;"",J58&lt;&gt;0,K58&lt;&gt;0),COUNT($B$11:B57)+1,"")</f>
        <v>47</v>
      </c>
      <c r="C58" s="72">
        <v>1</v>
      </c>
      <c r="D58" s="141"/>
      <c r="E58" s="180"/>
      <c r="F58" s="107"/>
      <c r="G58" s="66" t="s">
        <v>3982</v>
      </c>
      <c r="H58" s="174">
        <v>140</v>
      </c>
      <c r="I58" s="166" t="s">
        <v>3913</v>
      </c>
      <c r="J58" s="174">
        <v>3</v>
      </c>
      <c r="K58" s="156">
        <f t="shared" si="0"/>
        <v>420</v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>
        <v>3</v>
      </c>
      <c r="B59" s="178">
        <f>IF(AND(G59&lt;&gt;"",H59&gt;0,I59&lt;&gt;"",J59&lt;&gt;0,K59&lt;&gt;0),COUNT($B$11:B58)+1,"")</f>
        <v>48</v>
      </c>
      <c r="C59" s="72">
        <v>2</v>
      </c>
      <c r="D59" s="141"/>
      <c r="E59" s="180"/>
      <c r="F59" s="107"/>
      <c r="G59" s="66" t="s">
        <v>4027</v>
      </c>
      <c r="H59" s="174">
        <v>12</v>
      </c>
      <c r="I59" s="166" t="s">
        <v>3702</v>
      </c>
      <c r="J59" s="174">
        <v>6</v>
      </c>
      <c r="K59" s="156">
        <f t="shared" si="0"/>
        <v>72</v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>
        <v>3</v>
      </c>
      <c r="B60" s="178">
        <f>IF(AND(G60&lt;&gt;"",H60&gt;0,I60&lt;&gt;"",J60&lt;&gt;0,K60&lt;&gt;0),COUNT($B$11:B59)+1,"")</f>
        <v>49</v>
      </c>
      <c r="C60" s="72">
        <v>3</v>
      </c>
      <c r="D60" s="141"/>
      <c r="E60" s="180"/>
      <c r="F60" s="107"/>
      <c r="G60" s="66" t="s">
        <v>4028</v>
      </c>
      <c r="H60" s="174">
        <v>15</v>
      </c>
      <c r="I60" s="166" t="s">
        <v>3702</v>
      </c>
      <c r="J60" s="174">
        <v>10</v>
      </c>
      <c r="K60" s="156">
        <f t="shared" si="0"/>
        <v>150</v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ht="30" x14ac:dyDescent="0.25">
      <c r="A61" s="166">
        <v>3</v>
      </c>
      <c r="B61" s="178">
        <f>IF(AND(G61&lt;&gt;"",H61&gt;0,I61&lt;&gt;"",J61&lt;&gt;0,K61&lt;&gt;0),COUNT($B$11:B60)+1,"")</f>
        <v>50</v>
      </c>
      <c r="C61" s="72">
        <v>4</v>
      </c>
      <c r="D61" s="141"/>
      <c r="E61" s="180"/>
      <c r="F61" s="107"/>
      <c r="G61" s="66" t="s">
        <v>4029</v>
      </c>
      <c r="H61" s="174">
        <v>16</v>
      </c>
      <c r="I61" s="166" t="s">
        <v>3702</v>
      </c>
      <c r="J61" s="174">
        <v>35</v>
      </c>
      <c r="K61" s="156">
        <f t="shared" si="0"/>
        <v>560</v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>
        <v>3</v>
      </c>
      <c r="B62" s="178">
        <f>IF(AND(G62&lt;&gt;"",H62&gt;0,I62&lt;&gt;"",J62&lt;&gt;0,K62&lt;&gt;0),COUNT($B$11:B61)+1,"")</f>
        <v>51</v>
      </c>
      <c r="C62" s="72">
        <v>5</v>
      </c>
      <c r="D62" s="141"/>
      <c r="E62" s="180"/>
      <c r="F62" s="107"/>
      <c r="G62" s="66" t="s">
        <v>4030</v>
      </c>
      <c r="H62" s="174">
        <v>119</v>
      </c>
      <c r="I62" s="166" t="s">
        <v>3702</v>
      </c>
      <c r="J62" s="174">
        <v>22</v>
      </c>
      <c r="K62" s="156">
        <f t="shared" si="0"/>
        <v>2618</v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>
        <v>3</v>
      </c>
      <c r="B63" s="178">
        <f>IF(AND(G63&lt;&gt;"",H63&gt;0,I63&lt;&gt;"",J63&lt;&gt;0,K63&lt;&gt;0),COUNT($B$11:B62)+1,"")</f>
        <v>52</v>
      </c>
      <c r="C63" s="72">
        <v>6</v>
      </c>
      <c r="D63" s="141"/>
      <c r="E63" s="180"/>
      <c r="F63" s="107"/>
      <c r="G63" s="66" t="s">
        <v>4004</v>
      </c>
      <c r="H63" s="174">
        <v>2</v>
      </c>
      <c r="I63" s="166" t="s">
        <v>3702</v>
      </c>
      <c r="J63" s="174">
        <v>35</v>
      </c>
      <c r="K63" s="156">
        <f t="shared" si="0"/>
        <v>70</v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>
        <v>3</v>
      </c>
      <c r="B64" s="178">
        <f>IF(AND(G64&lt;&gt;"",H64&gt;0,I64&lt;&gt;"",J64&lt;&gt;0,K64&lt;&gt;0),COUNT($B$11:B63)+1,"")</f>
        <v>53</v>
      </c>
      <c r="C64" s="72">
        <v>7</v>
      </c>
      <c r="D64" s="141"/>
      <c r="E64" s="180"/>
      <c r="F64" s="107"/>
      <c r="G64" s="66" t="s">
        <v>4031</v>
      </c>
      <c r="H64" s="174">
        <v>5</v>
      </c>
      <c r="I64" s="166" t="s">
        <v>3702</v>
      </c>
      <c r="J64" s="174">
        <v>22</v>
      </c>
      <c r="K64" s="156">
        <f t="shared" si="0"/>
        <v>110</v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>
        <v>3</v>
      </c>
      <c r="B65" s="178">
        <f>IF(AND(G65&lt;&gt;"",H65&gt;0,I65&lt;&gt;"",J65&lt;&gt;0,K65&lt;&gt;0),COUNT($B$11:B64)+1,"")</f>
        <v>54</v>
      </c>
      <c r="C65" s="72">
        <v>8</v>
      </c>
      <c r="D65" s="141"/>
      <c r="E65" s="180"/>
      <c r="F65" s="107"/>
      <c r="G65" s="66" t="s">
        <v>4032</v>
      </c>
      <c r="H65" s="174">
        <v>5</v>
      </c>
      <c r="I65" s="166" t="s">
        <v>3702</v>
      </c>
      <c r="J65" s="174">
        <v>4</v>
      </c>
      <c r="K65" s="156">
        <f t="shared" si="0"/>
        <v>20</v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>
        <v>3</v>
      </c>
      <c r="B66" s="178">
        <f>IF(AND(G66&lt;&gt;"",H66&gt;0,I66&lt;&gt;"",J66&lt;&gt;0,K66&lt;&gt;0),COUNT($B$11:B65)+1,"")</f>
        <v>55</v>
      </c>
      <c r="C66" s="72">
        <v>9</v>
      </c>
      <c r="D66" s="141"/>
      <c r="E66" s="180"/>
      <c r="F66" s="107"/>
      <c r="G66" s="66" t="s">
        <v>4033</v>
      </c>
      <c r="H66" s="174">
        <v>1</v>
      </c>
      <c r="I66" s="166" t="s">
        <v>3702</v>
      </c>
      <c r="J66" s="174">
        <v>15</v>
      </c>
      <c r="K66" s="156">
        <f t="shared" si="0"/>
        <v>15</v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>
        <v>3</v>
      </c>
      <c r="B67" s="178">
        <f>IF(AND(G67&lt;&gt;"",H67&gt;0,I67&lt;&gt;"",J67&lt;&gt;0,K67&lt;&gt;0),COUNT($B$11:B66)+1,"")</f>
        <v>56</v>
      </c>
      <c r="C67" s="72">
        <v>10</v>
      </c>
      <c r="D67" s="141"/>
      <c r="E67" s="180"/>
      <c r="F67" s="107"/>
      <c r="G67" s="66" t="s">
        <v>4034</v>
      </c>
      <c r="H67" s="174">
        <v>1</v>
      </c>
      <c r="I67" s="166" t="s">
        <v>3702</v>
      </c>
      <c r="J67" s="174">
        <v>8</v>
      </c>
      <c r="K67" s="156">
        <f t="shared" si="0"/>
        <v>8</v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>
        <v>3</v>
      </c>
      <c r="B68" s="178">
        <f>IF(AND(G68&lt;&gt;"",H68&gt;0,I68&lt;&gt;"",J68&lt;&gt;0,K68&lt;&gt;0),COUNT($B$11:B67)+1,"")</f>
        <v>57</v>
      </c>
      <c r="C68" s="72">
        <v>11</v>
      </c>
      <c r="D68" s="141"/>
      <c r="E68" s="180"/>
      <c r="F68" s="107"/>
      <c r="G68" s="66" t="s">
        <v>4035</v>
      </c>
      <c r="H68" s="174">
        <v>5</v>
      </c>
      <c r="I68" s="166" t="s">
        <v>3702</v>
      </c>
      <c r="J68" s="174">
        <v>290</v>
      </c>
      <c r="K68" s="156">
        <f t="shared" si="0"/>
        <v>1450</v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>
        <v>3</v>
      </c>
      <c r="B69" s="178">
        <f>IF(AND(G69&lt;&gt;"",H69&gt;0,I69&lt;&gt;"",J69&lt;&gt;0,K69&lt;&gt;0),COUNT($B$11:B68)+1,"")</f>
        <v>58</v>
      </c>
      <c r="C69" s="72">
        <v>12</v>
      </c>
      <c r="D69" s="141"/>
      <c r="E69" s="180"/>
      <c r="F69" s="107"/>
      <c r="G69" s="66" t="s">
        <v>4037</v>
      </c>
      <c r="H69" s="174">
        <v>1</v>
      </c>
      <c r="I69" s="166" t="s">
        <v>3702</v>
      </c>
      <c r="J69" s="174">
        <v>20</v>
      </c>
      <c r="K69" s="156">
        <f t="shared" si="0"/>
        <v>20</v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ht="30" x14ac:dyDescent="0.25">
      <c r="A70" s="166">
        <v>3</v>
      </c>
      <c r="B70" s="178">
        <f>IF(AND(G70&lt;&gt;"",H70&gt;0,I70&lt;&gt;"",J70&lt;&gt;0,K70&lt;&gt;0),COUNT($B$11:B69)+1,"")</f>
        <v>59</v>
      </c>
      <c r="C70" s="72">
        <v>13</v>
      </c>
      <c r="D70" s="141"/>
      <c r="E70" s="180"/>
      <c r="F70" s="107"/>
      <c r="G70" s="66" t="s">
        <v>3979</v>
      </c>
      <c r="H70" s="174">
        <v>1</v>
      </c>
      <c r="I70" s="166" t="s">
        <v>3726</v>
      </c>
      <c r="J70" s="174">
        <v>4500</v>
      </c>
      <c r="K70" s="156">
        <f t="shared" si="0"/>
        <v>4500</v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>
        <v>4</v>
      </c>
      <c r="B71" s="178">
        <f>IF(AND(G71&lt;&gt;"",H71&gt;0,I71&lt;&gt;"",J71&lt;&gt;0,K71&lt;&gt;0),COUNT($B$11:B70)+1,"")</f>
        <v>60</v>
      </c>
      <c r="C71" s="72">
        <v>1</v>
      </c>
      <c r="D71" s="141"/>
      <c r="E71" s="180"/>
      <c r="F71" s="107"/>
      <c r="G71" s="66" t="s">
        <v>4036</v>
      </c>
      <c r="H71" s="174">
        <v>8</v>
      </c>
      <c r="I71" s="166" t="s">
        <v>3702</v>
      </c>
      <c r="J71" s="174">
        <v>5.4</v>
      </c>
      <c r="K71" s="156">
        <f t="shared" si="0"/>
        <v>43.2</v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>
        <v>4</v>
      </c>
      <c r="B72" s="178">
        <f>IF(AND(G72&lt;&gt;"",H72&gt;0,I72&lt;&gt;"",J72&lt;&gt;0,K72&lt;&gt;0),COUNT($B$11:B71)+1,"")</f>
        <v>61</v>
      </c>
      <c r="C72" s="72">
        <v>2</v>
      </c>
      <c r="D72" s="141"/>
      <c r="E72" s="180"/>
      <c r="F72" s="107"/>
      <c r="G72" s="66" t="s">
        <v>4038</v>
      </c>
      <c r="H72" s="174">
        <v>1</v>
      </c>
      <c r="I72" s="166" t="s">
        <v>3702</v>
      </c>
      <c r="J72" s="174">
        <v>23.5</v>
      </c>
      <c r="K72" s="156">
        <f t="shared" si="0"/>
        <v>23.5</v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>
        <v>4</v>
      </c>
      <c r="B73" s="178">
        <f>IF(AND(G73&lt;&gt;"",H73&gt;0,I73&lt;&gt;"",J73&lt;&gt;0,K73&lt;&gt;0),COUNT($B$11:B72)+1,"")</f>
        <v>62</v>
      </c>
      <c r="C73" s="72">
        <v>3</v>
      </c>
      <c r="D73" s="141"/>
      <c r="E73" s="180"/>
      <c r="F73" s="107"/>
      <c r="G73" s="66" t="s">
        <v>4039</v>
      </c>
      <c r="H73" s="174">
        <v>1</v>
      </c>
      <c r="I73" s="166" t="s">
        <v>3702</v>
      </c>
      <c r="J73" s="174">
        <v>16.399999999999999</v>
      </c>
      <c r="K73" s="156">
        <f t="shared" si="0"/>
        <v>16.399999999999999</v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>
        <v>4</v>
      </c>
      <c r="B74" s="178">
        <f>IF(AND(G74&lt;&gt;"",H74&gt;0,I74&lt;&gt;"",J74&lt;&gt;0,K74&lt;&gt;0),COUNT($B$11:B73)+1,"")</f>
        <v>63</v>
      </c>
      <c r="C74" s="72">
        <v>4</v>
      </c>
      <c r="D74" s="141"/>
      <c r="E74" s="180"/>
      <c r="F74" s="107"/>
      <c r="G74" s="66" t="s">
        <v>4040</v>
      </c>
      <c r="H74" s="174">
        <v>2</v>
      </c>
      <c r="I74" s="166" t="s">
        <v>3702</v>
      </c>
      <c r="J74" s="174">
        <v>0.3</v>
      </c>
      <c r="K74" s="156">
        <f t="shared" si="0"/>
        <v>0.6</v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>
        <v>4</v>
      </c>
      <c r="B75" s="178">
        <f>IF(AND(G75&lt;&gt;"",H75&gt;0,I75&lt;&gt;"",J75&lt;&gt;0,K75&lt;&gt;0),COUNT($B$11:B74)+1,"")</f>
        <v>64</v>
      </c>
      <c r="C75" s="72">
        <v>5</v>
      </c>
      <c r="D75" s="141"/>
      <c r="E75" s="180"/>
      <c r="F75" s="107"/>
      <c r="G75" s="66" t="s">
        <v>4041</v>
      </c>
      <c r="H75" s="174">
        <v>1</v>
      </c>
      <c r="I75" s="166" t="s">
        <v>3702</v>
      </c>
      <c r="J75" s="174">
        <v>242</v>
      </c>
      <c r="K75" s="156">
        <f t="shared" si="0"/>
        <v>242</v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>
        <v>4</v>
      </c>
      <c r="B76" s="178">
        <f>IF(AND(G76&lt;&gt;"",H76&gt;0,I76&lt;&gt;"",J76&lt;&gt;0,K76&lt;&gt;0),COUNT($B$11:B75)+1,"")</f>
        <v>65</v>
      </c>
      <c r="C76" s="72">
        <v>6</v>
      </c>
      <c r="D76" s="141"/>
      <c r="E76" s="180"/>
      <c r="F76" s="107"/>
      <c r="G76" s="66" t="s">
        <v>4042</v>
      </c>
      <c r="H76" s="174">
        <v>1</v>
      </c>
      <c r="I76" s="166" t="s">
        <v>3702</v>
      </c>
      <c r="J76" s="174">
        <v>45</v>
      </c>
      <c r="K76" s="156">
        <f t="shared" si="0"/>
        <v>45</v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>
        <v>4</v>
      </c>
      <c r="B77" s="178">
        <f>IF(AND(G77&lt;&gt;"",H77&gt;0,I77&lt;&gt;"",J77&lt;&gt;0,K77&lt;&gt;0),COUNT($B$11:B76)+1,"")</f>
        <v>66</v>
      </c>
      <c r="C77" s="72">
        <v>7</v>
      </c>
      <c r="D77" s="141"/>
      <c r="E77" s="180"/>
      <c r="F77" s="107"/>
      <c r="G77" s="66" t="s">
        <v>4043</v>
      </c>
      <c r="H77" s="174">
        <v>1</v>
      </c>
      <c r="I77" s="166" t="s">
        <v>3702</v>
      </c>
      <c r="J77" s="174">
        <v>129.80000000000001</v>
      </c>
      <c r="K77" s="156">
        <f t="shared" si="0"/>
        <v>129.80000000000001</v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>
        <v>4</v>
      </c>
      <c r="B78" s="178">
        <f>IF(AND(G78&lt;&gt;"",H78&gt;0,I78&lt;&gt;"",J78&lt;&gt;0,K78&lt;&gt;0),COUNT($B$11:B77)+1,"")</f>
        <v>67</v>
      </c>
      <c r="C78" s="72">
        <v>8</v>
      </c>
      <c r="D78" s="141"/>
      <c r="E78" s="180"/>
      <c r="F78" s="107"/>
      <c r="G78" s="66" t="s">
        <v>4044</v>
      </c>
      <c r="H78" s="174">
        <v>1</v>
      </c>
      <c r="I78" s="166" t="s">
        <v>3702</v>
      </c>
      <c r="J78" s="174">
        <v>340</v>
      </c>
      <c r="K78" s="156">
        <f t="shared" si="0"/>
        <v>340</v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>
        <v>4</v>
      </c>
      <c r="B79" s="178">
        <f>IF(AND(G79&lt;&gt;"",H79&gt;0,I79&lt;&gt;"",J79&lt;&gt;0,K79&lt;&gt;0),COUNT($B$11:B78)+1,"")</f>
        <v>68</v>
      </c>
      <c r="C79" s="72">
        <v>9</v>
      </c>
      <c r="D79" s="141"/>
      <c r="E79" s="180"/>
      <c r="F79" s="107"/>
      <c r="G79" s="66" t="s">
        <v>4045</v>
      </c>
      <c r="H79" s="174">
        <v>1</v>
      </c>
      <c r="I79" s="166" t="s">
        <v>3702</v>
      </c>
      <c r="J79" s="174">
        <v>390</v>
      </c>
      <c r="K79" s="156">
        <f t="shared" ref="K79:K126" si="1">IFERROR(IF(H79*J79&lt;&gt;0,ROUND(ROUND(H79,4)*ROUND(J79,4),2),""),"")</f>
        <v>390</v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>
        <v>4</v>
      </c>
      <c r="B80" s="178">
        <f>IF(AND(G80&lt;&gt;"",H80&gt;0,I80&lt;&gt;"",J80&lt;&gt;0,K80&lt;&gt;0),COUNT($B$11:B79)+1,"")</f>
        <v>69</v>
      </c>
      <c r="C80" s="72">
        <v>10</v>
      </c>
      <c r="D80" s="141"/>
      <c r="E80" s="180"/>
      <c r="F80" s="107"/>
      <c r="G80" s="66" t="s">
        <v>4046</v>
      </c>
      <c r="H80" s="174">
        <v>1</v>
      </c>
      <c r="I80" s="166" t="s">
        <v>3702</v>
      </c>
      <c r="J80" s="174">
        <v>98</v>
      </c>
      <c r="K80" s="156">
        <f t="shared" si="1"/>
        <v>98</v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>
        <v>4</v>
      </c>
      <c r="B81" s="178">
        <f>IF(AND(G81&lt;&gt;"",H81&gt;0,I81&lt;&gt;"",J81&lt;&gt;0,K81&lt;&gt;0),COUNT($B$11:B80)+1,"")</f>
        <v>70</v>
      </c>
      <c r="C81" s="72">
        <v>11</v>
      </c>
      <c r="D81" s="141"/>
      <c r="E81" s="180"/>
      <c r="F81" s="107"/>
      <c r="G81" s="66" t="s">
        <v>4047</v>
      </c>
      <c r="H81" s="174">
        <v>2</v>
      </c>
      <c r="I81" s="166" t="s">
        <v>3702</v>
      </c>
      <c r="J81" s="174">
        <v>8.5</v>
      </c>
      <c r="K81" s="156">
        <f t="shared" si="1"/>
        <v>17</v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>
        <v>4</v>
      </c>
      <c r="B82" s="178">
        <f>IF(AND(G82&lt;&gt;"",H82&gt;0,I82&lt;&gt;"",J82&lt;&gt;0,K82&lt;&gt;0),COUNT($B$11:B81)+1,"")</f>
        <v>71</v>
      </c>
      <c r="C82" s="72">
        <v>12</v>
      </c>
      <c r="D82" s="141"/>
      <c r="E82" s="180"/>
      <c r="F82" s="107"/>
      <c r="G82" s="66" t="s">
        <v>4049</v>
      </c>
      <c r="H82" s="174">
        <v>1</v>
      </c>
      <c r="I82" s="166" t="s">
        <v>3702</v>
      </c>
      <c r="J82" s="174">
        <v>16.8</v>
      </c>
      <c r="K82" s="156">
        <f t="shared" si="1"/>
        <v>16.8</v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>
        <v>4</v>
      </c>
      <c r="B83" s="178">
        <f>IF(AND(G83&lt;&gt;"",H83&gt;0,I83&lt;&gt;"",J83&lt;&gt;0,K83&lt;&gt;0),COUNT($B$11:B82)+1,"")</f>
        <v>72</v>
      </c>
      <c r="C83" s="72">
        <v>13</v>
      </c>
      <c r="D83" s="141"/>
      <c r="E83" s="180"/>
      <c r="F83" s="107"/>
      <c r="G83" s="66" t="s">
        <v>4050</v>
      </c>
      <c r="H83" s="174">
        <v>1</v>
      </c>
      <c r="I83" s="166" t="s">
        <v>3702</v>
      </c>
      <c r="J83" s="174">
        <v>2.5</v>
      </c>
      <c r="K83" s="156">
        <f t="shared" si="1"/>
        <v>2.5</v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>
        <v>4</v>
      </c>
      <c r="B84" s="178">
        <f>IF(AND(G84&lt;&gt;"",H84&gt;0,I84&lt;&gt;"",J84&lt;&gt;0,K84&lt;&gt;0),COUNT($B$11:B83)+1,"")</f>
        <v>73</v>
      </c>
      <c r="C84" s="72">
        <v>14</v>
      </c>
      <c r="D84" s="141"/>
      <c r="E84" s="180"/>
      <c r="F84" s="107"/>
      <c r="G84" s="66" t="s">
        <v>4051</v>
      </c>
      <c r="H84" s="174">
        <v>1</v>
      </c>
      <c r="I84" s="166" t="s">
        <v>3702</v>
      </c>
      <c r="J84" s="174">
        <v>0.9</v>
      </c>
      <c r="K84" s="156">
        <f t="shared" si="1"/>
        <v>0.9</v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>
        <v>4</v>
      </c>
      <c r="B85" s="178">
        <f>IF(AND(G85&lt;&gt;"",H85&gt;0,I85&lt;&gt;"",J85&lt;&gt;0,K85&lt;&gt;0),COUNT($B$11:B84)+1,"")</f>
        <v>74</v>
      </c>
      <c r="C85" s="72">
        <v>15</v>
      </c>
      <c r="D85" s="141"/>
      <c r="E85" s="180"/>
      <c r="F85" s="107"/>
      <c r="G85" s="66" t="s">
        <v>3980</v>
      </c>
      <c r="H85" s="174">
        <v>1</v>
      </c>
      <c r="I85" s="166" t="s">
        <v>3702</v>
      </c>
      <c r="J85" s="174">
        <v>0.9</v>
      </c>
      <c r="K85" s="156">
        <f t="shared" si="1"/>
        <v>0.9</v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>
        <v>4</v>
      </c>
      <c r="B86" s="178">
        <f>IF(AND(G86&lt;&gt;"",H86&gt;0,I86&lt;&gt;"",J86&lt;&gt;0,K86&lt;&gt;0),COUNT($B$11:B85)+1,"")</f>
        <v>75</v>
      </c>
      <c r="C86" s="72">
        <v>16</v>
      </c>
      <c r="D86" s="141"/>
      <c r="E86" s="180"/>
      <c r="F86" s="107"/>
      <c r="G86" s="66" t="s">
        <v>4052</v>
      </c>
      <c r="H86" s="174">
        <v>1</v>
      </c>
      <c r="I86" s="166" t="s">
        <v>3702</v>
      </c>
      <c r="J86" s="174">
        <v>0.2</v>
      </c>
      <c r="K86" s="156">
        <f t="shared" si="1"/>
        <v>0.2</v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>
        <v>4</v>
      </c>
      <c r="B87" s="178">
        <f>IF(AND(G87&lt;&gt;"",H87&gt;0,I87&lt;&gt;"",J87&lt;&gt;0,K87&lt;&gt;0),COUNT($B$11:B86)+1,"")</f>
        <v>76</v>
      </c>
      <c r="C87" s="72">
        <v>17</v>
      </c>
      <c r="D87" s="141"/>
      <c r="E87" s="180"/>
      <c r="F87" s="107"/>
      <c r="G87" s="66" t="s">
        <v>4053</v>
      </c>
      <c r="H87" s="174">
        <v>0.6</v>
      </c>
      <c r="I87" s="166" t="s">
        <v>3702</v>
      </c>
      <c r="J87" s="174">
        <v>53</v>
      </c>
      <c r="K87" s="156">
        <f t="shared" si="1"/>
        <v>31.8</v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>
        <v>4</v>
      </c>
      <c r="B88" s="178">
        <f>IF(AND(G88&lt;&gt;"",H88&gt;0,I88&lt;&gt;"",J88&lt;&gt;0,K88&lt;&gt;0),COUNT($B$11:B87)+1,"")</f>
        <v>77</v>
      </c>
      <c r="C88" s="72">
        <v>18</v>
      </c>
      <c r="D88" s="141"/>
      <c r="E88" s="180"/>
      <c r="F88" s="107"/>
      <c r="G88" s="66" t="s">
        <v>4054</v>
      </c>
      <c r="H88" s="174">
        <v>2</v>
      </c>
      <c r="I88" s="166" t="s">
        <v>3702</v>
      </c>
      <c r="J88" s="174">
        <v>9</v>
      </c>
      <c r="K88" s="156">
        <f t="shared" si="1"/>
        <v>18</v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>
        <v>4</v>
      </c>
      <c r="B89" s="178">
        <f>IF(AND(G89&lt;&gt;"",H89&gt;0,I89&lt;&gt;"",J89&lt;&gt;0,K89&lt;&gt;0),COUNT($B$11:B88)+1,"")</f>
        <v>78</v>
      </c>
      <c r="C89" s="72">
        <v>19</v>
      </c>
      <c r="D89" s="141"/>
      <c r="E89" s="180"/>
      <c r="F89" s="107"/>
      <c r="G89" s="66" t="s">
        <v>4055</v>
      </c>
      <c r="H89" s="174">
        <v>1</v>
      </c>
      <c r="I89" s="166" t="s">
        <v>3702</v>
      </c>
      <c r="J89" s="174">
        <v>12</v>
      </c>
      <c r="K89" s="156">
        <f t="shared" si="1"/>
        <v>12</v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>
        <v>4</v>
      </c>
      <c r="B90" s="178">
        <f>IF(AND(G90&lt;&gt;"",H90&gt;0,I90&lt;&gt;"",J90&lt;&gt;0,K90&lt;&gt;0),COUNT($B$11:B89)+1,"")</f>
        <v>79</v>
      </c>
      <c r="C90" s="72">
        <v>20</v>
      </c>
      <c r="D90" s="141"/>
      <c r="E90" s="180"/>
      <c r="F90" s="107"/>
      <c r="G90" s="66" t="s">
        <v>4056</v>
      </c>
      <c r="H90" s="174">
        <v>1</v>
      </c>
      <c r="I90" s="166" t="s">
        <v>3702</v>
      </c>
      <c r="J90" s="174">
        <v>18</v>
      </c>
      <c r="K90" s="156">
        <f t="shared" si="1"/>
        <v>18</v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>
        <v>4</v>
      </c>
      <c r="B91" s="178">
        <f>IF(AND(G91&lt;&gt;"",H91&gt;0,I91&lt;&gt;"",J91&lt;&gt;0,K91&lt;&gt;0),COUNT($B$11:B90)+1,"")</f>
        <v>80</v>
      </c>
      <c r="C91" s="72">
        <v>21</v>
      </c>
      <c r="D91" s="141"/>
      <c r="E91" s="180"/>
      <c r="F91" s="107"/>
      <c r="G91" s="66" t="s">
        <v>4057</v>
      </c>
      <c r="H91" s="174">
        <v>0.6</v>
      </c>
      <c r="I91" s="166" t="s">
        <v>3702</v>
      </c>
      <c r="J91" s="174">
        <v>88</v>
      </c>
      <c r="K91" s="156">
        <f t="shared" si="1"/>
        <v>52.8</v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>
        <v>4</v>
      </c>
      <c r="B92" s="178">
        <f>IF(AND(G92&lt;&gt;"",H92&gt;0,I92&lt;&gt;"",J92&lt;&gt;0,K92&lt;&gt;0),COUNT($B$11:B91)+1,"")</f>
        <v>81</v>
      </c>
      <c r="C92" s="72">
        <v>22</v>
      </c>
      <c r="D92" s="141"/>
      <c r="E92" s="180"/>
      <c r="F92" s="107"/>
      <c r="G92" s="66" t="s">
        <v>4058</v>
      </c>
      <c r="H92" s="174">
        <v>2</v>
      </c>
      <c r="I92" s="166" t="s">
        <v>3702</v>
      </c>
      <c r="J92" s="174">
        <v>14.5</v>
      </c>
      <c r="K92" s="156">
        <f t="shared" si="1"/>
        <v>29</v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>
        <v>4</v>
      </c>
      <c r="B93" s="178">
        <f>IF(AND(G93&lt;&gt;"",H93&gt;0,I93&lt;&gt;"",J93&lt;&gt;0,K93&lt;&gt;0),COUNT($B$11:B92)+1,"")</f>
        <v>82</v>
      </c>
      <c r="C93" s="72">
        <v>23</v>
      </c>
      <c r="D93" s="141"/>
      <c r="E93" s="180"/>
      <c r="F93" s="107"/>
      <c r="G93" s="66" t="s">
        <v>4059</v>
      </c>
      <c r="H93" s="174">
        <v>1</v>
      </c>
      <c r="I93" s="166" t="s">
        <v>3702</v>
      </c>
      <c r="J93" s="174">
        <v>48</v>
      </c>
      <c r="K93" s="156">
        <f t="shared" si="1"/>
        <v>48</v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>
        <v>4</v>
      </c>
      <c r="B94" s="178">
        <f>IF(AND(G94&lt;&gt;"",H94&gt;0,I94&lt;&gt;"",J94&lt;&gt;0,K94&lt;&gt;0),COUNT($B$11:B93)+1,"")</f>
        <v>83</v>
      </c>
      <c r="C94" s="72">
        <v>24</v>
      </c>
      <c r="D94" s="141"/>
      <c r="E94" s="180"/>
      <c r="F94" s="107"/>
      <c r="G94" s="66" t="s">
        <v>4060</v>
      </c>
      <c r="H94" s="174">
        <v>1</v>
      </c>
      <c r="I94" s="166" t="s">
        <v>3702</v>
      </c>
      <c r="J94" s="174">
        <v>26.25</v>
      </c>
      <c r="K94" s="156">
        <f t="shared" si="1"/>
        <v>26.25</v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>
        <v>4</v>
      </c>
      <c r="B95" s="178">
        <f>IF(AND(G95&lt;&gt;"",H95&gt;0,I95&lt;&gt;"",J95&lt;&gt;0,K95&lt;&gt;0),COUNT($B$11:B94)+1,"")</f>
        <v>84</v>
      </c>
      <c r="C95" s="72">
        <v>25</v>
      </c>
      <c r="D95" s="141"/>
      <c r="E95" s="180"/>
      <c r="F95" s="107"/>
      <c r="G95" s="66" t="s">
        <v>4061</v>
      </c>
      <c r="H95" s="174">
        <v>1</v>
      </c>
      <c r="I95" s="166" t="s">
        <v>3702</v>
      </c>
      <c r="J95" s="174">
        <v>10.5</v>
      </c>
      <c r="K95" s="156">
        <f t="shared" si="1"/>
        <v>10.5</v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>
        <v>4</v>
      </c>
      <c r="B96" s="178">
        <f>IF(AND(G96&lt;&gt;"",H96&gt;0,I96&lt;&gt;"",J96&lt;&gt;0,K96&lt;&gt;0),COUNT($B$11:B95)+1,"")</f>
        <v>85</v>
      </c>
      <c r="C96" s="72">
        <v>26</v>
      </c>
      <c r="D96" s="141"/>
      <c r="E96" s="180"/>
      <c r="F96" s="107"/>
      <c r="G96" s="66" t="s">
        <v>4062</v>
      </c>
      <c r="H96" s="174">
        <v>1</v>
      </c>
      <c r="I96" s="166" t="s">
        <v>3702</v>
      </c>
      <c r="J96" s="174">
        <v>9.5</v>
      </c>
      <c r="K96" s="156">
        <f t="shared" si="1"/>
        <v>9.5</v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>
        <v>4</v>
      </c>
      <c r="B97" s="178">
        <f>IF(AND(G97&lt;&gt;"",H97&gt;0,I97&lt;&gt;"",J97&lt;&gt;0,K97&lt;&gt;0),COUNT($B$11:B96)+1,"")</f>
        <v>86</v>
      </c>
      <c r="C97" s="72">
        <v>27</v>
      </c>
      <c r="D97" s="141"/>
      <c r="E97" s="180"/>
      <c r="F97" s="107"/>
      <c r="G97" s="66" t="s">
        <v>4063</v>
      </c>
      <c r="H97" s="174">
        <v>5</v>
      </c>
      <c r="I97" s="166" t="s">
        <v>3702</v>
      </c>
      <c r="J97" s="174">
        <v>5.88</v>
      </c>
      <c r="K97" s="156">
        <f t="shared" si="1"/>
        <v>29.4</v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>
        <v>4</v>
      </c>
      <c r="B98" s="178">
        <f>IF(AND(G98&lt;&gt;"",H98&gt;0,I98&lt;&gt;"",J98&lt;&gt;0,K98&lt;&gt;0),COUNT($B$11:B97)+1,"")</f>
        <v>87</v>
      </c>
      <c r="C98" s="72">
        <v>28</v>
      </c>
      <c r="D98" s="141"/>
      <c r="E98" s="180"/>
      <c r="F98" s="107"/>
      <c r="G98" s="66" t="s">
        <v>4064</v>
      </c>
      <c r="H98" s="174">
        <v>25</v>
      </c>
      <c r="I98" s="166" t="s">
        <v>3702</v>
      </c>
      <c r="J98" s="174">
        <v>3.3</v>
      </c>
      <c r="K98" s="156">
        <f t="shared" si="1"/>
        <v>82.5</v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>
        <v>4</v>
      </c>
      <c r="B99" s="178">
        <f>IF(AND(G99&lt;&gt;"",H99&gt;0,I99&lt;&gt;"",J99&lt;&gt;0,K99&lt;&gt;0),COUNT($B$11:B98)+1,"")</f>
        <v>88</v>
      </c>
      <c r="C99" s="72">
        <v>29</v>
      </c>
      <c r="D99" s="141"/>
      <c r="E99" s="180"/>
      <c r="F99" s="107"/>
      <c r="G99" s="66" t="s">
        <v>4065</v>
      </c>
      <c r="H99" s="174">
        <v>1</v>
      </c>
      <c r="I99" s="166" t="s">
        <v>3702</v>
      </c>
      <c r="J99" s="174">
        <v>980</v>
      </c>
      <c r="K99" s="156">
        <f t="shared" si="1"/>
        <v>980</v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>
        <v>4</v>
      </c>
      <c r="B100" s="178">
        <f>IF(AND(G100&lt;&gt;"",H100&gt;0,I100&lt;&gt;"",J100&lt;&gt;0,K100&lt;&gt;0),COUNT($B$11:B99)+1,"")</f>
        <v>89</v>
      </c>
      <c r="C100" s="72">
        <v>30</v>
      </c>
      <c r="D100" s="141"/>
      <c r="E100" s="180"/>
      <c r="F100" s="107"/>
      <c r="G100" s="66" t="s">
        <v>4066</v>
      </c>
      <c r="H100" s="174">
        <v>1</v>
      </c>
      <c r="I100" s="166" t="s">
        <v>3702</v>
      </c>
      <c r="J100" s="174">
        <v>297</v>
      </c>
      <c r="K100" s="156">
        <f t="shared" si="1"/>
        <v>297</v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>
        <v>4</v>
      </c>
      <c r="B101" s="178">
        <f>IF(AND(G101&lt;&gt;"",H101&gt;0,I101&lt;&gt;"",J101&lt;&gt;0,K101&lt;&gt;0),COUNT($B$11:B100)+1,"")</f>
        <v>90</v>
      </c>
      <c r="C101" s="72">
        <v>31</v>
      </c>
      <c r="D101" s="141"/>
      <c r="E101" s="180"/>
      <c r="F101" s="107"/>
      <c r="G101" s="66" t="s">
        <v>4067</v>
      </c>
      <c r="H101" s="174">
        <v>4</v>
      </c>
      <c r="I101" s="166" t="s">
        <v>3702</v>
      </c>
      <c r="J101" s="174">
        <v>1</v>
      </c>
      <c r="K101" s="156">
        <f t="shared" si="1"/>
        <v>4</v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>
        <v>4</v>
      </c>
      <c r="B102" s="178">
        <f>IF(AND(G102&lt;&gt;"",H102&gt;0,I102&lt;&gt;"",J102&lt;&gt;0,K102&lt;&gt;0),COUNT($B$11:B101)+1,"")</f>
        <v>91</v>
      </c>
      <c r="C102" s="72">
        <v>32</v>
      </c>
      <c r="D102" s="141"/>
      <c r="E102" s="180"/>
      <c r="F102" s="107"/>
      <c r="G102" s="66" t="s">
        <v>4016</v>
      </c>
      <c r="H102" s="174">
        <v>2</v>
      </c>
      <c r="I102" s="166" t="s">
        <v>3702</v>
      </c>
      <c r="J102" s="174">
        <v>45</v>
      </c>
      <c r="K102" s="156">
        <f t="shared" si="1"/>
        <v>90</v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>
        <v>4</v>
      </c>
      <c r="B103" s="178">
        <f>IF(AND(G103&lt;&gt;"",H103&gt;0,I103&lt;&gt;"",J103&lt;&gt;0,K103&lt;&gt;0),COUNT($B$11:B102)+1,"")</f>
        <v>92</v>
      </c>
      <c r="C103" s="72">
        <v>33</v>
      </c>
      <c r="D103" s="141"/>
      <c r="E103" s="180"/>
      <c r="F103" s="107"/>
      <c r="G103" s="66" t="s">
        <v>4068</v>
      </c>
      <c r="H103" s="174">
        <v>2</v>
      </c>
      <c r="I103" s="166" t="s">
        <v>3702</v>
      </c>
      <c r="J103" s="174">
        <v>15</v>
      </c>
      <c r="K103" s="156">
        <f t="shared" si="1"/>
        <v>30</v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>
        <v>4</v>
      </c>
      <c r="B104" s="178">
        <f>IF(AND(G104&lt;&gt;"",H104&gt;0,I104&lt;&gt;"",J104&lt;&gt;0,K104&lt;&gt;0),COUNT($B$11:B103)+1,"")</f>
        <v>93</v>
      </c>
      <c r="C104" s="72">
        <v>34</v>
      </c>
      <c r="D104" s="141"/>
      <c r="E104" s="180"/>
      <c r="F104" s="107"/>
      <c r="G104" s="66" t="s">
        <v>4069</v>
      </c>
      <c r="H104" s="174">
        <v>1</v>
      </c>
      <c r="I104" s="166" t="s">
        <v>3702</v>
      </c>
      <c r="J104" s="174">
        <v>88</v>
      </c>
      <c r="K104" s="156">
        <f t="shared" si="1"/>
        <v>88</v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>
        <v>4</v>
      </c>
      <c r="B105" s="178">
        <f>IF(AND(G105&lt;&gt;"",H105&gt;0,I105&lt;&gt;"",J105&lt;&gt;0,K105&lt;&gt;0),COUNT($B$11:B104)+1,"")</f>
        <v>94</v>
      </c>
      <c r="C105" s="72">
        <v>35</v>
      </c>
      <c r="D105" s="141"/>
      <c r="E105" s="180"/>
      <c r="F105" s="107"/>
      <c r="G105" s="66" t="s">
        <v>4070</v>
      </c>
      <c r="H105" s="174">
        <v>1</v>
      </c>
      <c r="I105" s="166" t="s">
        <v>3702</v>
      </c>
      <c r="J105" s="174">
        <v>115</v>
      </c>
      <c r="K105" s="156">
        <f t="shared" si="1"/>
        <v>115</v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>
        <v>4</v>
      </c>
      <c r="B106" s="178">
        <f>IF(AND(G106&lt;&gt;"",H106&gt;0,I106&lt;&gt;"",J106&lt;&gt;0,K106&lt;&gt;0),COUNT($B$11:B105)+1,"")</f>
        <v>95</v>
      </c>
      <c r="C106" s="72">
        <v>36</v>
      </c>
      <c r="D106" s="141"/>
      <c r="E106" s="180"/>
      <c r="F106" s="107"/>
      <c r="G106" s="66" t="s">
        <v>4071</v>
      </c>
      <c r="H106" s="174">
        <v>2</v>
      </c>
      <c r="I106" s="166" t="s">
        <v>3702</v>
      </c>
      <c r="J106" s="174">
        <v>48</v>
      </c>
      <c r="K106" s="156">
        <f t="shared" si="1"/>
        <v>96</v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>
        <v>4</v>
      </c>
      <c r="B107" s="178">
        <f>IF(AND(G107&lt;&gt;"",H107&gt;0,I107&lt;&gt;"",J107&lt;&gt;0,K107&lt;&gt;0),COUNT($B$11:B106)+1,"")</f>
        <v>96</v>
      </c>
      <c r="C107" s="72">
        <v>37</v>
      </c>
      <c r="D107" s="141"/>
      <c r="E107" s="180"/>
      <c r="F107" s="107"/>
      <c r="G107" s="66" t="s">
        <v>4072</v>
      </c>
      <c r="H107" s="174">
        <v>2</v>
      </c>
      <c r="I107" s="166" t="s">
        <v>3702</v>
      </c>
      <c r="J107" s="174">
        <v>45</v>
      </c>
      <c r="K107" s="156">
        <f t="shared" si="1"/>
        <v>90</v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>
        <v>4</v>
      </c>
      <c r="B108" s="178">
        <f>IF(AND(G108&lt;&gt;"",H108&gt;0,I108&lt;&gt;"",J108&lt;&gt;0,K108&lt;&gt;0),COUNT($B$11:B107)+1,"")</f>
        <v>97</v>
      </c>
      <c r="C108" s="72">
        <v>38</v>
      </c>
      <c r="D108" s="141"/>
      <c r="E108" s="180"/>
      <c r="F108" s="107"/>
      <c r="G108" s="66" t="s">
        <v>4073</v>
      </c>
      <c r="H108" s="174">
        <v>2</v>
      </c>
      <c r="I108" s="166" t="s">
        <v>3702</v>
      </c>
      <c r="J108" s="174">
        <v>3</v>
      </c>
      <c r="K108" s="156">
        <f t="shared" si="1"/>
        <v>6</v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>
        <v>4</v>
      </c>
      <c r="B109" s="178">
        <f>IF(AND(G109&lt;&gt;"",H109&gt;0,I109&lt;&gt;"",J109&lt;&gt;0,K109&lt;&gt;0),COUNT($B$11:B108)+1,"")</f>
        <v>98</v>
      </c>
      <c r="C109" s="72">
        <v>39</v>
      </c>
      <c r="D109" s="141"/>
      <c r="E109" s="180"/>
      <c r="F109" s="107"/>
      <c r="G109" s="66" t="s">
        <v>4074</v>
      </c>
      <c r="H109" s="174">
        <v>1</v>
      </c>
      <c r="I109" s="166" t="s">
        <v>3702</v>
      </c>
      <c r="J109" s="174">
        <v>0.3</v>
      </c>
      <c r="K109" s="156">
        <f t="shared" si="1"/>
        <v>0.3</v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>
        <v>4</v>
      </c>
      <c r="B110" s="178">
        <f>IF(AND(G110&lt;&gt;"",H110&gt;0,I110&lt;&gt;"",J110&lt;&gt;0,K110&lt;&gt;0),COUNT($B$11:B109)+1,"")</f>
        <v>99</v>
      </c>
      <c r="C110" s="72">
        <v>40</v>
      </c>
      <c r="D110" s="141"/>
      <c r="E110" s="180"/>
      <c r="F110" s="107"/>
      <c r="G110" s="66" t="s">
        <v>4075</v>
      </c>
      <c r="H110" s="174">
        <v>1</v>
      </c>
      <c r="I110" s="166" t="s">
        <v>3702</v>
      </c>
      <c r="J110" s="174">
        <v>520</v>
      </c>
      <c r="K110" s="156">
        <f t="shared" si="1"/>
        <v>520</v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>
        <v>4</v>
      </c>
      <c r="B111" s="178">
        <f>IF(AND(G111&lt;&gt;"",H111&gt;0,I111&lt;&gt;"",J111&lt;&gt;0,K111&lt;&gt;0),COUNT($B$11:B110)+1,"")</f>
        <v>100</v>
      </c>
      <c r="C111" s="72">
        <v>41</v>
      </c>
      <c r="D111" s="141"/>
      <c r="E111" s="180"/>
      <c r="F111" s="107"/>
      <c r="G111" s="66" t="s">
        <v>4076</v>
      </c>
      <c r="H111" s="174">
        <v>4</v>
      </c>
      <c r="I111" s="166" t="s">
        <v>3702</v>
      </c>
      <c r="J111" s="174">
        <v>0.6</v>
      </c>
      <c r="K111" s="156">
        <f t="shared" si="1"/>
        <v>2.4</v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>
        <v>4</v>
      </c>
      <c r="B112" s="178">
        <f>IF(AND(G112&lt;&gt;"",H112&gt;0,I112&lt;&gt;"",J112&lt;&gt;0,K112&lt;&gt;0),COUNT($B$11:B111)+1,"")</f>
        <v>101</v>
      </c>
      <c r="C112" s="72">
        <v>42</v>
      </c>
      <c r="D112" s="141"/>
      <c r="E112" s="180"/>
      <c r="F112" s="107"/>
      <c r="G112" s="66" t="s">
        <v>3995</v>
      </c>
      <c r="H112" s="174">
        <v>2</v>
      </c>
      <c r="I112" s="166" t="s">
        <v>3702</v>
      </c>
      <c r="J112" s="174">
        <v>197</v>
      </c>
      <c r="K112" s="156">
        <f t="shared" si="1"/>
        <v>394</v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>
        <v>4</v>
      </c>
      <c r="B113" s="178">
        <f>IF(AND(G113&lt;&gt;"",H113&gt;0,I113&lt;&gt;"",J113&lt;&gt;0,K113&lt;&gt;0),COUNT($B$11:B112)+1,"")</f>
        <v>102</v>
      </c>
      <c r="C113" s="72">
        <v>43</v>
      </c>
      <c r="D113" s="141"/>
      <c r="E113" s="180"/>
      <c r="F113" s="107"/>
      <c r="G113" s="66" t="s">
        <v>4077</v>
      </c>
      <c r="H113" s="174">
        <v>2.5499999999999998</v>
      </c>
      <c r="I113" s="166" t="s">
        <v>3702</v>
      </c>
      <c r="J113" s="174">
        <v>39</v>
      </c>
      <c r="K113" s="156">
        <f t="shared" si="1"/>
        <v>99.45</v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  <row r="114" spans="1:18" x14ac:dyDescent="0.25">
      <c r="A114" s="65">
        <v>4</v>
      </c>
      <c r="B114" s="178">
        <f>IF(AND(G114&lt;&gt;"",H114&gt;0,I114&lt;&gt;"",J114&lt;&gt;0,K114&lt;&gt;0),COUNT($B$11:B113)+1,"")</f>
        <v>103</v>
      </c>
      <c r="C114" s="69">
        <v>44</v>
      </c>
      <c r="G114" s="68" t="s">
        <v>4078</v>
      </c>
      <c r="H114" s="163">
        <v>6</v>
      </c>
      <c r="I114" s="75" t="s">
        <v>3702</v>
      </c>
      <c r="J114" s="175">
        <v>7</v>
      </c>
      <c r="K114" s="182">
        <f t="shared" si="1"/>
        <v>42</v>
      </c>
    </row>
    <row r="115" spans="1:18" x14ac:dyDescent="0.25">
      <c r="A115" s="65">
        <v>4</v>
      </c>
      <c r="B115" s="178">
        <f>IF(AND(G115&lt;&gt;"",H115&gt;0,I115&lt;&gt;"",J115&lt;&gt;0,K115&lt;&gt;0),COUNT($B$11:B114)+1,"")</f>
        <v>104</v>
      </c>
      <c r="C115" s="69">
        <v>45</v>
      </c>
      <c r="G115" s="68" t="s">
        <v>4079</v>
      </c>
      <c r="H115" s="163">
        <v>4</v>
      </c>
      <c r="I115" s="75" t="s">
        <v>3702</v>
      </c>
      <c r="J115" s="175">
        <v>14.5</v>
      </c>
      <c r="K115" s="182">
        <f t="shared" si="1"/>
        <v>58</v>
      </c>
    </row>
    <row r="116" spans="1:18" x14ac:dyDescent="0.25">
      <c r="A116" s="65">
        <v>4</v>
      </c>
      <c r="B116" s="178">
        <f>IF(AND(G116&lt;&gt;"",H116&gt;0,I116&lt;&gt;"",J116&lt;&gt;0,K116&lt;&gt;0),COUNT($B$11:B115)+1,"")</f>
        <v>105</v>
      </c>
      <c r="C116" s="69">
        <v>46</v>
      </c>
      <c r="G116" s="68" t="s">
        <v>4080</v>
      </c>
      <c r="H116" s="163">
        <v>2</v>
      </c>
      <c r="I116" s="75" t="s">
        <v>3702</v>
      </c>
      <c r="J116" s="175">
        <v>16.5</v>
      </c>
      <c r="K116" s="183">
        <f t="shared" si="1"/>
        <v>33</v>
      </c>
    </row>
    <row r="117" spans="1:18" x14ac:dyDescent="0.25">
      <c r="A117" s="65">
        <v>4</v>
      </c>
      <c r="B117" s="178">
        <f>IF(AND(G117&lt;&gt;"",H117&gt;0,I117&lt;&gt;"",J117&lt;&gt;0,K117&lt;&gt;0),COUNT($B$11:B116)+1,"")</f>
        <v>106</v>
      </c>
      <c r="C117" s="69">
        <v>47</v>
      </c>
      <c r="G117" s="68" t="s">
        <v>4081</v>
      </c>
      <c r="H117" s="163">
        <v>2</v>
      </c>
      <c r="I117" s="75" t="s">
        <v>3702</v>
      </c>
      <c r="J117" s="175">
        <v>218</v>
      </c>
      <c r="K117" s="182">
        <v>436</v>
      </c>
    </row>
    <row r="118" spans="1:18" x14ac:dyDescent="0.25">
      <c r="A118" s="65">
        <v>4</v>
      </c>
      <c r="B118" s="178">
        <f>IF(AND(G118&lt;&gt;"",H118&gt;0,I118&lt;&gt;"",J118&lt;&gt;0,K118&lt;&gt;0),COUNT($B$11:B117)+1,"")</f>
        <v>107</v>
      </c>
      <c r="C118" s="69">
        <v>48</v>
      </c>
      <c r="G118" s="68" t="s">
        <v>4082</v>
      </c>
      <c r="H118" s="163">
        <v>20</v>
      </c>
      <c r="I118" s="75" t="s">
        <v>3698</v>
      </c>
      <c r="J118" s="175">
        <v>24.5</v>
      </c>
      <c r="K118" s="182">
        <f t="shared" si="1"/>
        <v>490</v>
      </c>
    </row>
    <row r="119" spans="1:18" x14ac:dyDescent="0.25">
      <c r="A119" s="65">
        <v>4</v>
      </c>
      <c r="B119" s="178">
        <f>IF(AND(G119&lt;&gt;"",H119&gt;0,I119&lt;&gt;"",J119&lt;&gt;0,K119&lt;&gt;0),COUNT($B$11:B118)+1,"")</f>
        <v>108</v>
      </c>
      <c r="C119" s="69">
        <v>49</v>
      </c>
      <c r="G119" s="68" t="s">
        <v>4048</v>
      </c>
      <c r="H119" s="163">
        <v>40</v>
      </c>
      <c r="I119" s="75" t="s">
        <v>3698</v>
      </c>
      <c r="J119" s="175">
        <v>20</v>
      </c>
      <c r="K119" s="183">
        <f t="shared" si="1"/>
        <v>800</v>
      </c>
    </row>
    <row r="120" spans="1:18" ht="105" x14ac:dyDescent="0.25">
      <c r="A120" s="65">
        <v>4</v>
      </c>
      <c r="B120" s="178">
        <f>IF(AND(G120&lt;&gt;"",H120&gt;0,I120&lt;&gt;"",J120&lt;&gt;0,K120&lt;&gt;0),COUNT($B$11:B119)+1,"")</f>
        <v>109</v>
      </c>
      <c r="C120" s="69">
        <v>50</v>
      </c>
      <c r="G120" s="68" t="s">
        <v>3981</v>
      </c>
      <c r="H120" s="163">
        <v>1</v>
      </c>
      <c r="I120" s="75" t="s">
        <v>3726</v>
      </c>
      <c r="J120" s="175">
        <v>9450</v>
      </c>
      <c r="K120" s="182">
        <f t="shared" si="1"/>
        <v>9450</v>
      </c>
    </row>
    <row r="121" spans="1:18" x14ac:dyDescent="0.25">
      <c r="A121" s="65">
        <v>5</v>
      </c>
      <c r="B121" s="178">
        <v>110</v>
      </c>
      <c r="C121" s="69">
        <v>51</v>
      </c>
      <c r="G121" s="68" t="s">
        <v>4012</v>
      </c>
      <c r="H121" s="163">
        <v>40</v>
      </c>
      <c r="I121" s="75" t="s">
        <v>3913</v>
      </c>
      <c r="J121" s="175">
        <v>3.5</v>
      </c>
      <c r="K121" s="182">
        <f t="shared" si="1"/>
        <v>140</v>
      </c>
    </row>
    <row r="122" spans="1:18" x14ac:dyDescent="0.25">
      <c r="A122" s="65">
        <v>5</v>
      </c>
      <c r="B122" s="178">
        <v>111</v>
      </c>
      <c r="C122" s="69">
        <v>52</v>
      </c>
      <c r="G122" s="68" t="s">
        <v>4011</v>
      </c>
      <c r="H122" s="163">
        <v>45</v>
      </c>
      <c r="I122" s="75" t="s">
        <v>3702</v>
      </c>
      <c r="J122" s="175">
        <v>8.4</v>
      </c>
      <c r="K122" s="183">
        <f t="shared" si="1"/>
        <v>378</v>
      </c>
    </row>
    <row r="123" spans="1:18" x14ac:dyDescent="0.25">
      <c r="A123" s="65">
        <v>5</v>
      </c>
      <c r="B123" s="178">
        <v>112</v>
      </c>
      <c r="C123" s="69">
        <v>53</v>
      </c>
      <c r="G123" s="68" t="s">
        <v>4010</v>
      </c>
      <c r="H123" s="163">
        <v>24</v>
      </c>
      <c r="I123" s="75" t="s">
        <v>3702</v>
      </c>
      <c r="J123" s="175">
        <v>24</v>
      </c>
      <c r="K123" s="182">
        <f t="shared" si="1"/>
        <v>576</v>
      </c>
    </row>
    <row r="124" spans="1:18" x14ac:dyDescent="0.25">
      <c r="A124" s="65">
        <v>5</v>
      </c>
      <c r="B124" s="178">
        <v>113</v>
      </c>
      <c r="C124" s="69">
        <v>54</v>
      </c>
      <c r="G124" s="68" t="s">
        <v>4009</v>
      </c>
      <c r="H124" s="163">
        <v>2</v>
      </c>
      <c r="I124" s="75" t="s">
        <v>3702</v>
      </c>
      <c r="J124" s="175">
        <v>8.5</v>
      </c>
      <c r="K124" s="182">
        <f t="shared" si="1"/>
        <v>17</v>
      </c>
    </row>
    <row r="125" spans="1:18" x14ac:dyDescent="0.25">
      <c r="A125" s="65">
        <v>5</v>
      </c>
      <c r="B125" s="178">
        <v>114</v>
      </c>
      <c r="C125" s="69">
        <v>55</v>
      </c>
      <c r="G125" s="68" t="s">
        <v>4008</v>
      </c>
      <c r="H125" s="163">
        <v>2</v>
      </c>
      <c r="I125" s="75" t="s">
        <v>3702</v>
      </c>
      <c r="J125" s="175">
        <v>4.2</v>
      </c>
      <c r="K125" s="183">
        <f t="shared" si="1"/>
        <v>8.4</v>
      </c>
    </row>
    <row r="126" spans="1:18" x14ac:dyDescent="0.25">
      <c r="A126" s="65">
        <v>5</v>
      </c>
      <c r="B126" s="178">
        <v>115</v>
      </c>
      <c r="C126" s="69">
        <v>56</v>
      </c>
      <c r="G126" s="68" t="s">
        <v>4013</v>
      </c>
      <c r="H126" s="163">
        <v>1</v>
      </c>
      <c r="I126" s="75" t="s">
        <v>3726</v>
      </c>
      <c r="J126" s="175">
        <v>1100</v>
      </c>
      <c r="K126" s="182">
        <f t="shared" si="1"/>
        <v>1100</v>
      </c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1"/>
  <sheetViews>
    <sheetView workbookViewId="0">
      <selection activeCell="H126" sqref="A1:K126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hidden="1" customWidth="1"/>
    <col min="10" max="10" width="14.140625" style="150" hidden="1" customWidth="1"/>
    <col min="11" max="11" width="10.7109375" style="69" hidden="1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6" t="s">
        <v>3679</v>
      </c>
      <c r="B1" s="227"/>
      <c r="C1" s="227"/>
      <c r="D1" s="227"/>
      <c r="E1" s="227"/>
      <c r="F1" s="227"/>
      <c r="G1" s="227"/>
      <c r="H1" s="228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5" t="str">
        <f>IF(Identificação!B2=0,"",Identificação!B2)</f>
        <v>Convite</v>
      </c>
      <c r="D2" s="235"/>
      <c r="E2" s="30" t="s">
        <v>151</v>
      </c>
      <c r="F2" s="31">
        <f>IF(Identificação!E2=0,"",Identificação!E2)</f>
        <v>13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3" t="s">
        <v>153</v>
      </c>
      <c r="B3" s="234"/>
      <c r="C3" s="231" t="str">
        <f>IF(Identificação!B3=0,"",Identificação!B3)</f>
        <v>CONSERTO E MANUTENÇÃO DE MAQUINAS PERTENCENTES A FROTA DA SECRETARIA MUNICIPAL DE AGRICULTURA, MEIO AMBIENTE, INDUSTRIA E COMERCIO</v>
      </c>
      <c r="D3" s="231"/>
      <c r="E3" s="231"/>
      <c r="F3" s="231"/>
      <c r="G3" s="231"/>
      <c r="H3" s="232"/>
      <c r="I3" s="153"/>
      <c r="J3" s="153"/>
    </row>
    <row r="4" spans="1:12" s="29" customFormat="1" ht="15.75" thickBot="1" x14ac:dyDescent="0.3">
      <c r="A4" s="19" t="s">
        <v>3793</v>
      </c>
      <c r="B4" s="27"/>
      <c r="C4" s="194" t="s">
        <v>4086</v>
      </c>
      <c r="D4" s="194"/>
      <c r="E4" s="194"/>
      <c r="F4" s="194"/>
      <c r="G4" s="23" t="s">
        <v>3754</v>
      </c>
      <c r="H4" s="125" t="s">
        <v>4087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36" t="str">
        <f>IF(Identificação!B5=0,"",Identificação!B5)</f>
        <v>Compras e Outros Serviços</v>
      </c>
      <c r="D5" s="237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29">
        <f>SUMIFS(H12:H39953,B12:B39953,"&gt;0",H12:H39953,"&lt;&gt;0")</f>
        <v>47446.700000000004</v>
      </c>
      <c r="D6" s="230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8" t="s">
        <v>3755</v>
      </c>
      <c r="B10" s="238" t="s">
        <v>3756</v>
      </c>
      <c r="C10" s="238" t="s">
        <v>3677</v>
      </c>
      <c r="D10" s="240" t="s">
        <v>3757</v>
      </c>
      <c r="E10" s="242" t="s">
        <v>171</v>
      </c>
      <c r="F10" s="243"/>
      <c r="G10" s="243"/>
      <c r="H10" s="243"/>
      <c r="I10" s="243"/>
      <c r="J10" s="243"/>
      <c r="K10" s="243"/>
    </row>
    <row r="11" spans="1:12" s="28" customFormat="1" ht="45" x14ac:dyDescent="0.25">
      <c r="A11" s="239"/>
      <c r="B11" s="239"/>
      <c r="C11" s="239"/>
      <c r="D11" s="241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>
        <f>IF('Orçamento-base'!A12&gt;0,'Orçamento-base'!A12,"")</f>
        <v>1</v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 xml:space="preserve">LIBRA DE OXIGÊNIO </v>
      </c>
      <c r="E12" s="176">
        <f>IF('Orçamento-base'!H12&gt;0,'Orçamento-base'!H12,"")</f>
        <v>50</v>
      </c>
      <c r="F12" s="86" t="str">
        <f>IF('Orçamento-base'!I12&gt;0,'Orçamento-base'!I12,"")</f>
        <v>lb</v>
      </c>
      <c r="G12" s="174">
        <v>3.5</v>
      </c>
      <c r="H12" s="86">
        <f>IFERROR(IF(E12*G12&lt;&gt;0,ROUND(ROUND(E12,4)*ROUND(G12,4),2),""),"")</f>
        <v>175</v>
      </c>
      <c r="I12" s="148"/>
      <c r="J12" s="148"/>
      <c r="K12" s="71"/>
    </row>
    <row r="13" spans="1:12" x14ac:dyDescent="0.25">
      <c r="A13" s="105">
        <f>IF('Orçamento-base'!A13&gt;0,'Orçamento-base'!A13,"")</f>
        <v>1</v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 xml:space="preserve">ELETRODO 4MM 4800 (14p/kg) </v>
      </c>
      <c r="E13" s="176">
        <f>IF('Orçamento-base'!H13&gt;0,'Orçamento-base'!H13,"")</f>
        <v>36</v>
      </c>
      <c r="F13" s="86" t="str">
        <f>IF('Orçamento-base'!I13&gt;0,'Orçamento-base'!I13,"")</f>
        <v>un</v>
      </c>
      <c r="G13" s="174">
        <v>8</v>
      </c>
      <c r="H13" s="167">
        <f>IFERROR(IF(E13*G13&lt;&gt;0,ROUND(ROUND(E13,4)*ROUND(G13,4),2),""),"")</f>
        <v>288</v>
      </c>
      <c r="I13" s="148"/>
      <c r="J13" s="148"/>
      <c r="K13" s="71"/>
      <c r="L13" s="65"/>
    </row>
    <row r="14" spans="1:12" x14ac:dyDescent="0.25">
      <c r="A14" s="162">
        <f>IF('Orçamento-base'!A14&gt;0,'Orçamento-base'!A14,"")</f>
        <v>1</v>
      </c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 xml:space="preserve">ELETRODO DE CHANFRO 4mm </v>
      </c>
      <c r="E14" s="184">
        <f>IF('Orçamento-base'!H14&gt;0,'Orçamento-base'!H14,"")</f>
        <v>4</v>
      </c>
      <c r="F14" s="156" t="str">
        <f>IF('Orçamento-base'!I14&gt;0,'Orçamento-base'!I14,"")</f>
        <v>un</v>
      </c>
      <c r="G14" s="174">
        <v>16.5</v>
      </c>
      <c r="H14" s="156">
        <f t="shared" ref="H14:H77" si="0">IFERROR(IF(E14*G14&lt;&gt;0,ROUND(ROUND(E14,4)*ROUND(G14,4),2),""),"")</f>
        <v>66</v>
      </c>
    </row>
    <row r="15" spans="1:12" x14ac:dyDescent="0.25">
      <c r="A15" s="162">
        <f>IF('Orçamento-base'!A15&gt;0,'Orçamento-base'!A15,"")</f>
        <v>1</v>
      </c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 xml:space="preserve">CHAPA DE AÇO 1045 (VALOR PO KG) </v>
      </c>
      <c r="E15" s="184">
        <f>IF('Orçamento-base'!H15&gt;0,'Orçamento-base'!H15,"")</f>
        <v>10</v>
      </c>
      <c r="F15" s="156" t="str">
        <f>IF('Orçamento-base'!I15&gt;0,'Orçamento-base'!I15,"")</f>
        <v>un</v>
      </c>
      <c r="G15" s="174">
        <v>25</v>
      </c>
      <c r="H15" s="156">
        <f t="shared" si="0"/>
        <v>250</v>
      </c>
    </row>
    <row r="16" spans="1:12" x14ac:dyDescent="0.25">
      <c r="A16" s="162">
        <f>IF('Orçamento-base'!A16&gt;0,'Orçamento-base'!A16,"")</f>
        <v>1</v>
      </c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 xml:space="preserve">PARAFUSO (3/8X31/2-NC) </v>
      </c>
      <c r="E16" s="184">
        <f>IF('Orçamento-base'!H16&gt;0,'Orçamento-base'!H16,"")</f>
        <v>2</v>
      </c>
      <c r="F16" s="156" t="str">
        <f>IF('Orçamento-base'!I16&gt;0,'Orçamento-base'!I16,"")</f>
        <v>un</v>
      </c>
      <c r="G16" s="174">
        <v>12</v>
      </c>
      <c r="H16" s="156">
        <f t="shared" si="0"/>
        <v>24</v>
      </c>
    </row>
    <row r="17" spans="1:8" x14ac:dyDescent="0.25">
      <c r="A17" s="162">
        <f>IF('Orçamento-base'!A17&gt;0,'Orçamento-base'!A17,"")</f>
        <v>1</v>
      </c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 xml:space="preserve">PORCA - (3/8-NF) </v>
      </c>
      <c r="E17" s="184">
        <f>IF('Orçamento-base'!H17&gt;0,'Orçamento-base'!H17,"")</f>
        <v>2</v>
      </c>
      <c r="F17" s="156" t="str">
        <f>IF('Orçamento-base'!I17&gt;0,'Orçamento-base'!I17,"")</f>
        <v>un</v>
      </c>
      <c r="G17" s="174">
        <v>2.5</v>
      </c>
      <c r="H17" s="156">
        <f t="shared" si="0"/>
        <v>5</v>
      </c>
    </row>
    <row r="18" spans="1:8" x14ac:dyDescent="0.25">
      <c r="A18" s="162">
        <f>IF('Orçamento-base'!A18&gt;0,'Orçamento-base'!A18,"")</f>
        <v>1</v>
      </c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 xml:space="preserve">FLAP DISCO 4.1/2 GRAO 60,40 E 25 </v>
      </c>
      <c r="E18" s="184">
        <f>IF('Orçamento-base'!H18&gt;0,'Orçamento-base'!H18,"")</f>
        <v>1</v>
      </c>
      <c r="F18" s="156" t="str">
        <f>IF('Orçamento-base'!I18&gt;0,'Orçamento-base'!I18,"")</f>
        <v>un</v>
      </c>
      <c r="G18" s="174">
        <v>27.6</v>
      </c>
      <c r="H18" s="156">
        <f t="shared" si="0"/>
        <v>27.6</v>
      </c>
    </row>
    <row r="19" spans="1:8" x14ac:dyDescent="0.25">
      <c r="A19" s="162">
        <f>IF('Orçamento-base'!A19&gt;0,'Orçamento-base'!A19,"")</f>
        <v>1</v>
      </c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MÃO DE OBRA SERVIÇO SOLDAR E REFORÇAR BRAÇO ESTABILIZADOR</v>
      </c>
      <c r="E19" s="184">
        <f>IF('Orçamento-base'!H19&gt;0,'Orçamento-base'!H19,"")</f>
        <v>1</v>
      </c>
      <c r="F19" s="156" t="str">
        <f>IF('Orçamento-base'!I19&gt;0,'Orçamento-base'!I19,"")</f>
        <v>h</v>
      </c>
      <c r="G19" s="174">
        <v>1310</v>
      </c>
      <c r="H19" s="156">
        <f t="shared" si="0"/>
        <v>1310</v>
      </c>
    </row>
    <row r="20" spans="1:8" x14ac:dyDescent="0.25">
      <c r="A20" s="162">
        <f>IF('Orçamento-base'!A20&gt;0,'Orçamento-base'!A20,"")</f>
        <v>2</v>
      </c>
      <c r="B20" s="162">
        <f>'Orçamento-base'!B20</f>
        <v>9</v>
      </c>
      <c r="C20" s="162">
        <f>IF('Orçamento-base'!C20&gt;0,'Orçamento-base'!C20,"")</f>
        <v>1</v>
      </c>
      <c r="D20" s="156" t="str">
        <f>IF('Orçamento-base'!G20&gt;0,'Orçamento-base'!G20,"")</f>
        <v xml:space="preserve">MATERIAL DE LIMPEZA (GASOLINA, ESTOPA, AGUA QUENTE  </v>
      </c>
      <c r="E20" s="184">
        <f>IF('Orçamento-base'!H20&gt;0,'Orçamento-base'!H20,"")</f>
        <v>1</v>
      </c>
      <c r="F20" s="156" t="str">
        <f>IF('Orçamento-base'!I20&gt;0,'Orçamento-base'!I20,"")</f>
        <v>un</v>
      </c>
      <c r="G20" s="174">
        <v>90</v>
      </c>
      <c r="H20" s="156">
        <f t="shared" si="0"/>
        <v>90</v>
      </c>
    </row>
    <row r="21" spans="1:8" x14ac:dyDescent="0.25">
      <c r="A21" s="162">
        <f>IF('Orçamento-base'!A21&gt;0,'Orçamento-base'!A21,"")</f>
        <v>2</v>
      </c>
      <c r="B21" s="162">
        <f>'Orçamento-base'!B21</f>
        <v>10</v>
      </c>
      <c r="C21" s="162">
        <f>IF('Orçamento-base'!C21&gt;0,'Orçamento-base'!C21,"")</f>
        <v>2</v>
      </c>
      <c r="D21" s="156" t="str">
        <f>IF('Orçamento-base'!G21&gt;0,'Orçamento-base'!G21,"")</f>
        <v xml:space="preserve">KG DE GRAXA </v>
      </c>
      <c r="E21" s="184">
        <f>IF('Orçamento-base'!H21&gt;0,'Orçamento-base'!H21,"")</f>
        <v>1</v>
      </c>
      <c r="F21" s="156" t="str">
        <f>IF('Orçamento-base'!I21&gt;0,'Orçamento-base'!I21,"")</f>
        <v>un</v>
      </c>
      <c r="G21" s="174">
        <v>39</v>
      </c>
      <c r="H21" s="156">
        <f t="shared" si="0"/>
        <v>39</v>
      </c>
    </row>
    <row r="22" spans="1:8" x14ac:dyDescent="0.25">
      <c r="A22" s="162">
        <f>IF('Orçamento-base'!A22&gt;0,'Orçamento-base'!A22,"")</f>
        <v>2</v>
      </c>
      <c r="B22" s="162">
        <f>'Orçamento-base'!B22</f>
        <v>11</v>
      </c>
      <c r="C22" s="162">
        <f>IF('Orçamento-base'!C22&gt;0,'Orçamento-base'!C22,"")</f>
        <v>3</v>
      </c>
      <c r="D22" s="156" t="str">
        <f>IF('Orçamento-base'!G22&gt;0,'Orçamento-base'!G22,"")</f>
        <v>ARRUELA LISA ESPECIAL REFORÇADA-GROSSA -</v>
      </c>
      <c r="E22" s="184">
        <f>IF('Orçamento-base'!H22&gt;0,'Orçamento-base'!H22,"")</f>
        <v>8</v>
      </c>
      <c r="F22" s="156" t="str">
        <f>IF('Orçamento-base'!I22&gt;0,'Orçamento-base'!I22,"")</f>
        <v>un</v>
      </c>
      <c r="G22" s="174">
        <v>8</v>
      </c>
      <c r="H22" s="156">
        <f t="shared" si="0"/>
        <v>64</v>
      </c>
    </row>
    <row r="23" spans="1:8" x14ac:dyDescent="0.25">
      <c r="A23" s="162">
        <f>IF('Orçamento-base'!A23&gt;0,'Orçamento-base'!A23,"")</f>
        <v>2</v>
      </c>
      <c r="B23" s="162">
        <f>'Orçamento-base'!B23</f>
        <v>12</v>
      </c>
      <c r="C23" s="162">
        <f>IF('Orçamento-base'!C23&gt;0,'Orçamento-base'!C23,"")</f>
        <v>4</v>
      </c>
      <c r="D23" s="156" t="str">
        <f>IF('Orçamento-base'!G23&gt;0,'Orçamento-base'!G23,"")</f>
        <v xml:space="preserve">PARAFUSO CABEÇA SEXT. NC/NF - 8.8 </v>
      </c>
      <c r="E23" s="184">
        <f>IF('Orçamento-base'!H23&gt;0,'Orçamento-base'!H23,"")</f>
        <v>2</v>
      </c>
      <c r="F23" s="156" t="str">
        <f>IF('Orçamento-base'!I23&gt;0,'Orçamento-base'!I23,"")</f>
        <v>un</v>
      </c>
      <c r="G23" s="174">
        <v>11</v>
      </c>
      <c r="H23" s="156">
        <f t="shared" si="0"/>
        <v>22</v>
      </c>
    </row>
    <row r="24" spans="1:8" x14ac:dyDescent="0.25">
      <c r="A24" s="162">
        <f>IF('Orçamento-base'!A24&gt;0,'Orçamento-base'!A24,"")</f>
        <v>2</v>
      </c>
      <c r="B24" s="162">
        <f>'Orçamento-base'!B24</f>
        <v>13</v>
      </c>
      <c r="C24" s="162">
        <f>IF('Orçamento-base'!C24&gt;0,'Orçamento-base'!C24,"")</f>
        <v>5</v>
      </c>
      <c r="D24" s="156" t="str">
        <f>IF('Orçamento-base'!G24&gt;0,'Orçamento-base'!G24,"")</f>
        <v xml:space="preserve">PORCA AÇO G5 MQ SXT NC7/16-14F ZB </v>
      </c>
      <c r="E24" s="184">
        <f>IF('Orçamento-base'!H24&gt;0,'Orçamento-base'!H24,"")</f>
        <v>22</v>
      </c>
      <c r="F24" s="156" t="str">
        <f>IF('Orçamento-base'!I24&gt;0,'Orçamento-base'!I24,"")</f>
        <v>un</v>
      </c>
      <c r="G24" s="174">
        <v>3.5</v>
      </c>
      <c r="H24" s="156">
        <f t="shared" si="0"/>
        <v>77</v>
      </c>
    </row>
    <row r="25" spans="1:8" x14ac:dyDescent="0.25">
      <c r="A25" s="162">
        <f>IF('Orçamento-base'!A25&gt;0,'Orçamento-base'!A25,"")</f>
        <v>2</v>
      </c>
      <c r="B25" s="162">
        <f>'Orçamento-base'!B25</f>
        <v>14</v>
      </c>
      <c r="C25" s="162">
        <f>IF('Orçamento-base'!C25&gt;0,'Orçamento-base'!C25,"")</f>
        <v>6</v>
      </c>
      <c r="D25" s="156" t="str">
        <f>IF('Orçamento-base'!G25&gt;0,'Orçamento-base'!G25,"")</f>
        <v xml:space="preserve">PARAFUSO CABEÇA SEXT. NC/NF - 8.8 </v>
      </c>
      <c r="E25" s="184">
        <f>IF('Orçamento-base'!H25&gt;0,'Orçamento-base'!H25,"")</f>
        <v>7</v>
      </c>
      <c r="F25" s="156" t="str">
        <f>IF('Orçamento-base'!I25&gt;0,'Orçamento-base'!I25,"")</f>
        <v>un</v>
      </c>
      <c r="G25" s="174">
        <v>9</v>
      </c>
      <c r="H25" s="156">
        <f t="shared" si="0"/>
        <v>63</v>
      </c>
    </row>
    <row r="26" spans="1:8" x14ac:dyDescent="0.25">
      <c r="A26" s="162">
        <f>IF('Orçamento-base'!A26&gt;0,'Orçamento-base'!A26,"")</f>
        <v>2</v>
      </c>
      <c r="B26" s="162">
        <f>'Orçamento-base'!B26</f>
        <v>15</v>
      </c>
      <c r="C26" s="162">
        <f>IF('Orçamento-base'!C26&gt;0,'Orçamento-base'!C26,"")</f>
        <v>7</v>
      </c>
      <c r="D26" s="156" t="str">
        <f>IF('Orçamento-base'!G26&gt;0,'Orçamento-base'!G26,"")</f>
        <v xml:space="preserve">PARAFUSO CABEÇA SEXT. NC/NF - 8.8 </v>
      </c>
      <c r="E26" s="184">
        <f>IF('Orçamento-base'!H26&gt;0,'Orçamento-base'!H26,"")</f>
        <v>2</v>
      </c>
      <c r="F26" s="156" t="str">
        <f>IF('Orçamento-base'!I26&gt;0,'Orçamento-base'!I26,"")</f>
        <v>un</v>
      </c>
      <c r="G26" s="174">
        <v>8</v>
      </c>
      <c r="H26" s="156">
        <f t="shared" si="0"/>
        <v>16</v>
      </c>
    </row>
    <row r="27" spans="1:8" x14ac:dyDescent="0.25">
      <c r="A27" s="162">
        <f>IF('Orçamento-base'!A27&gt;0,'Orçamento-base'!A27,"")</f>
        <v>2</v>
      </c>
      <c r="B27" s="162">
        <f>'Orçamento-base'!B27</f>
        <v>16</v>
      </c>
      <c r="C27" s="162">
        <f>IF('Orçamento-base'!C27&gt;0,'Orçamento-base'!C27,"")</f>
        <v>8</v>
      </c>
      <c r="D27" s="156" t="str">
        <f>IF('Orçamento-base'!G27&gt;0,'Orçamento-base'!G27,"")</f>
        <v>PARAFUSO CABEÇA SEXTAVADO</v>
      </c>
      <c r="E27" s="184">
        <f>IF('Orçamento-base'!H27&gt;0,'Orçamento-base'!H27,"")</f>
        <v>6</v>
      </c>
      <c r="F27" s="156" t="str">
        <f>IF('Orçamento-base'!I27&gt;0,'Orçamento-base'!I27,"")</f>
        <v>un</v>
      </c>
      <c r="G27" s="174">
        <v>11</v>
      </c>
      <c r="H27" s="156">
        <f t="shared" si="0"/>
        <v>66</v>
      </c>
    </row>
    <row r="28" spans="1:8" x14ac:dyDescent="0.25">
      <c r="A28" s="162">
        <f>IF('Orçamento-base'!A28&gt;0,'Orçamento-base'!A28,"")</f>
        <v>2</v>
      </c>
      <c r="B28" s="162">
        <f>'Orçamento-base'!B28</f>
        <v>17</v>
      </c>
      <c r="C28" s="162">
        <f>IF('Orçamento-base'!C28&gt;0,'Orçamento-base'!C28,"")</f>
        <v>9</v>
      </c>
      <c r="D28" s="156" t="str">
        <f>IF('Orçamento-base'!G28&gt;0,'Orçamento-base'!G28,"")</f>
        <v xml:space="preserve">ARRUELA LISA ESPECIAL REFORÇADA-FINA </v>
      </c>
      <c r="E28" s="184">
        <f>IF('Orçamento-base'!H28&gt;0,'Orçamento-base'!H28,"")</f>
        <v>6</v>
      </c>
      <c r="F28" s="156" t="str">
        <f>IF('Orçamento-base'!I28&gt;0,'Orçamento-base'!I28,"")</f>
        <v>un</v>
      </c>
      <c r="G28" s="174">
        <v>7</v>
      </c>
      <c r="H28" s="156">
        <f t="shared" si="0"/>
        <v>42</v>
      </c>
    </row>
    <row r="29" spans="1:8" x14ac:dyDescent="0.25">
      <c r="A29" s="162">
        <f>IF('Orçamento-base'!A29&gt;0,'Orçamento-base'!A29,"")</f>
        <v>2</v>
      </c>
      <c r="B29" s="162">
        <f>'Orçamento-base'!B29</f>
        <v>18</v>
      </c>
      <c r="C29" s="162">
        <f>IF('Orçamento-base'!C29&gt;0,'Orçamento-base'!C29,"")</f>
        <v>10</v>
      </c>
      <c r="D29" s="156" t="str">
        <f>IF('Orçamento-base'!G29&gt;0,'Orçamento-base'!G29,"")</f>
        <v xml:space="preserve">ARRUELA REFORÇADA GROSSA </v>
      </c>
      <c r="E29" s="184">
        <f>IF('Orçamento-base'!H29&gt;0,'Orçamento-base'!H29,"")</f>
        <v>6</v>
      </c>
      <c r="F29" s="156" t="str">
        <f>IF('Orçamento-base'!I29&gt;0,'Orçamento-base'!I29,"")</f>
        <v>un</v>
      </c>
      <c r="G29" s="174">
        <v>8</v>
      </c>
      <c r="H29" s="156">
        <f t="shared" si="0"/>
        <v>48</v>
      </c>
    </row>
    <row r="30" spans="1:8" x14ac:dyDescent="0.25">
      <c r="A30" s="162">
        <f>IF('Orçamento-base'!A30&gt;0,'Orçamento-base'!A30,"")</f>
        <v>2</v>
      </c>
      <c r="B30" s="162">
        <f>'Orçamento-base'!B30</f>
        <v>19</v>
      </c>
      <c r="C30" s="162">
        <f>IF('Orçamento-base'!C30&gt;0,'Orçamento-base'!C30,"")</f>
        <v>11</v>
      </c>
      <c r="D30" s="156" t="str">
        <f>IF('Orçamento-base'!G30&gt;0,'Orçamento-base'!G30,"")</f>
        <v>ARRUELA LISA REFORÇADA -FINA</v>
      </c>
      <c r="E30" s="184">
        <f>IF('Orçamento-base'!H30&gt;0,'Orçamento-base'!H30,"")</f>
        <v>2</v>
      </c>
      <c r="F30" s="156" t="str">
        <f>IF('Orçamento-base'!I30&gt;0,'Orçamento-base'!I30,"")</f>
        <v>un</v>
      </c>
      <c r="G30" s="174">
        <v>10</v>
      </c>
      <c r="H30" s="156">
        <f t="shared" si="0"/>
        <v>20</v>
      </c>
    </row>
    <row r="31" spans="1:8" x14ac:dyDescent="0.25">
      <c r="A31" s="162">
        <f>IF('Orçamento-base'!A31&gt;0,'Orçamento-base'!A31,"")</f>
        <v>2</v>
      </c>
      <c r="B31" s="162">
        <f>'Orçamento-base'!B31</f>
        <v>20</v>
      </c>
      <c r="C31" s="162">
        <f>IF('Orçamento-base'!C31&gt;0,'Orçamento-base'!C31,"")</f>
        <v>12</v>
      </c>
      <c r="D31" s="156" t="str">
        <f>IF('Orçamento-base'!G31&gt;0,'Orçamento-base'!G31,"")</f>
        <v>ANEL - 80X3MM</v>
      </c>
      <c r="E31" s="184">
        <f>IF('Orçamento-base'!H31&gt;0,'Orçamento-base'!H31,"")</f>
        <v>1</v>
      </c>
      <c r="F31" s="156" t="str">
        <f>IF('Orçamento-base'!I31&gt;0,'Orçamento-base'!I31,"")</f>
        <v>un</v>
      </c>
      <c r="G31" s="174">
        <v>23.5</v>
      </c>
      <c r="H31" s="156">
        <f t="shared" si="0"/>
        <v>23.5</v>
      </c>
    </row>
    <row r="32" spans="1:8" x14ac:dyDescent="0.25">
      <c r="A32" s="162">
        <f>IF('Orçamento-base'!A32&gt;0,'Orçamento-base'!A32,"")</f>
        <v>2</v>
      </c>
      <c r="B32" s="162">
        <f>'Orçamento-base'!B32</f>
        <v>21</v>
      </c>
      <c r="C32" s="162">
        <f>IF('Orçamento-base'!C32&gt;0,'Orçamento-base'!C32,"")</f>
        <v>13</v>
      </c>
      <c r="D32" s="156" t="str">
        <f>IF('Orçamento-base'!G32&gt;0,'Orçamento-base'!G32,"")</f>
        <v>ANEL NBR - 27X3</v>
      </c>
      <c r="E32" s="184">
        <f>IF('Orçamento-base'!H32&gt;0,'Orçamento-base'!H32,"")</f>
        <v>1</v>
      </c>
      <c r="F32" s="156" t="str">
        <f>IF('Orçamento-base'!I32&gt;0,'Orçamento-base'!I32,"")</f>
        <v>un</v>
      </c>
      <c r="G32" s="174">
        <v>15</v>
      </c>
      <c r="H32" s="156">
        <f t="shared" si="0"/>
        <v>15</v>
      </c>
    </row>
    <row r="33" spans="1:8" x14ac:dyDescent="0.25">
      <c r="A33" s="162">
        <f>IF('Orçamento-base'!A33&gt;0,'Orçamento-base'!A33,"")</f>
        <v>2</v>
      </c>
      <c r="B33" s="162">
        <f>'Orçamento-base'!B33</f>
        <v>22</v>
      </c>
      <c r="C33" s="162">
        <f>IF('Orçamento-base'!C33&gt;0,'Orçamento-base'!C33,"")</f>
        <v>14</v>
      </c>
      <c r="D33" s="156" t="str">
        <f>IF('Orçamento-base'!G33&gt;0,'Orçamento-base'!G33,"")</f>
        <v>ANEL - 50X3MM -(7400)</v>
      </c>
      <c r="E33" s="184">
        <f>IF('Orçamento-base'!H33&gt;0,'Orçamento-base'!H33,"")</f>
        <v>1</v>
      </c>
      <c r="F33" s="156" t="str">
        <f>IF('Orçamento-base'!I33&gt;0,'Orçamento-base'!I33,"")</f>
        <v>un</v>
      </c>
      <c r="G33" s="174">
        <v>13</v>
      </c>
      <c r="H33" s="156">
        <f t="shared" si="0"/>
        <v>13</v>
      </c>
    </row>
    <row r="34" spans="1:8" x14ac:dyDescent="0.25">
      <c r="A34" s="162">
        <f>IF('Orçamento-base'!A34&gt;0,'Orçamento-base'!A34,"")</f>
        <v>2</v>
      </c>
      <c r="B34" s="162">
        <f>'Orçamento-base'!B34</f>
        <v>23</v>
      </c>
      <c r="C34" s="162">
        <f>IF('Orçamento-base'!C34&gt;0,'Orçamento-base'!C34,"")</f>
        <v>15</v>
      </c>
      <c r="D34" s="156" t="str">
        <f>IF('Orçamento-base'!G34&gt;0,'Orçamento-base'!G34,"")</f>
        <v>ELETRODUTO DURO 3.25MM (32p/kg)</v>
      </c>
      <c r="E34" s="184">
        <f>IF('Orçamento-base'!H34&gt;0,'Orçamento-base'!H34,"")</f>
        <v>97</v>
      </c>
      <c r="F34" s="156" t="str">
        <f>IF('Orçamento-base'!I34&gt;0,'Orçamento-base'!I34,"")</f>
        <v>un</v>
      </c>
      <c r="G34" s="174">
        <v>12</v>
      </c>
      <c r="H34" s="156">
        <f t="shared" si="0"/>
        <v>1164</v>
      </c>
    </row>
    <row r="35" spans="1:8" x14ac:dyDescent="0.25">
      <c r="A35" s="162">
        <f>IF('Orçamento-base'!A35&gt;0,'Orçamento-base'!A35,"")</f>
        <v>2</v>
      </c>
      <c r="B35" s="162">
        <f>'Orçamento-base'!B35</f>
        <v>24</v>
      </c>
      <c r="C35" s="162">
        <f>IF('Orçamento-base'!C35&gt;0,'Orçamento-base'!C35,"")</f>
        <v>16</v>
      </c>
      <c r="D35" s="156" t="str">
        <f>IF('Orçamento-base'!G35&gt;0,'Orçamento-base'!G35,"")</f>
        <v xml:space="preserve">DISCO DE DESBASTE NORTON 7BDA 640 </v>
      </c>
      <c r="E35" s="184">
        <f>IF('Orçamento-base'!H35&gt;0,'Orçamento-base'!H35,"")</f>
        <v>2</v>
      </c>
      <c r="F35" s="156" t="str">
        <f>IF('Orçamento-base'!I35&gt;0,'Orçamento-base'!I35,"")</f>
        <v>un</v>
      </c>
      <c r="G35" s="174">
        <v>42</v>
      </c>
      <c r="H35" s="156">
        <f t="shared" si="0"/>
        <v>84</v>
      </c>
    </row>
    <row r="36" spans="1:8" x14ac:dyDescent="0.25">
      <c r="A36" s="162">
        <f>IF('Orçamento-base'!A36&gt;0,'Orçamento-base'!A36,"")</f>
        <v>2</v>
      </c>
      <c r="B36" s="162">
        <f>'Orçamento-base'!B36</f>
        <v>25</v>
      </c>
      <c r="C36" s="162">
        <f>IF('Orçamento-base'!C36&gt;0,'Orçamento-base'!C36,"")</f>
        <v>17</v>
      </c>
      <c r="D36" s="156" t="str">
        <f>IF('Orçamento-base'!G36&gt;0,'Orçamento-base'!G36,"")</f>
        <v>ANEL DE BORRACHA</v>
      </c>
      <c r="E36" s="184">
        <f>IF('Orçamento-base'!H36&gt;0,'Orçamento-base'!H36,"")</f>
        <v>2</v>
      </c>
      <c r="F36" s="156" t="str">
        <f>IF('Orçamento-base'!I36&gt;0,'Orçamento-base'!I36,"")</f>
        <v>un</v>
      </c>
      <c r="G36" s="174">
        <v>6</v>
      </c>
      <c r="H36" s="156">
        <f t="shared" si="0"/>
        <v>12</v>
      </c>
    </row>
    <row r="37" spans="1:8" x14ac:dyDescent="0.25">
      <c r="A37" s="162">
        <f>IF('Orçamento-base'!A37&gt;0,'Orçamento-base'!A37,"")</f>
        <v>2</v>
      </c>
      <c r="B37" s="162">
        <f>'Orçamento-base'!B37</f>
        <v>26</v>
      </c>
      <c r="C37" s="162">
        <f>IF('Orçamento-base'!C37&gt;0,'Orçamento-base'!C37,"")</f>
        <v>18</v>
      </c>
      <c r="D37" s="156" t="str">
        <f>IF('Orçamento-base'!G37&gt;0,'Orçamento-base'!G37,"")</f>
        <v>ANEL DE BORRACHA</v>
      </c>
      <c r="E37" s="184">
        <f>IF('Orçamento-base'!H37&gt;0,'Orçamento-base'!H37,"")</f>
        <v>2</v>
      </c>
      <c r="F37" s="156" t="str">
        <f>IF('Orçamento-base'!I37&gt;0,'Orçamento-base'!I37,"")</f>
        <v>un</v>
      </c>
      <c r="G37" s="174">
        <v>8</v>
      </c>
      <c r="H37" s="156">
        <f t="shared" si="0"/>
        <v>16</v>
      </c>
    </row>
    <row r="38" spans="1:8" x14ac:dyDescent="0.25">
      <c r="A38" s="162">
        <f>IF('Orçamento-base'!A38&gt;0,'Orçamento-base'!A38,"")</f>
        <v>2</v>
      </c>
      <c r="B38" s="162">
        <f>'Orçamento-base'!B38</f>
        <v>27</v>
      </c>
      <c r="C38" s="162">
        <f>IF('Orçamento-base'!C38&gt;0,'Orçamento-base'!C38,"")</f>
        <v>19</v>
      </c>
      <c r="D38" s="156" t="str">
        <f>IF('Orçamento-base'!G38&gt;0,'Orçamento-base'!G38,"")</f>
        <v>ANEL DE BORRACHA - 33207</v>
      </c>
      <c r="E38" s="184">
        <f>IF('Orçamento-base'!H38&gt;0,'Orçamento-base'!H38,"")</f>
        <v>2</v>
      </c>
      <c r="F38" s="156" t="str">
        <f>IF('Orçamento-base'!I38&gt;0,'Orçamento-base'!I38,"")</f>
        <v>un</v>
      </c>
      <c r="G38" s="174">
        <v>7</v>
      </c>
      <c r="H38" s="156">
        <f t="shared" si="0"/>
        <v>14</v>
      </c>
    </row>
    <row r="39" spans="1:8" x14ac:dyDescent="0.25">
      <c r="A39" s="162">
        <f>IF('Orçamento-base'!A39&gt;0,'Orçamento-base'!A39,"")</f>
        <v>2</v>
      </c>
      <c r="B39" s="162">
        <f>'Orçamento-base'!B39</f>
        <v>28</v>
      </c>
      <c r="C39" s="162">
        <f>IF('Orçamento-base'!C39&gt;0,'Orçamento-base'!C39,"")</f>
        <v>20</v>
      </c>
      <c r="D39" s="156" t="str">
        <f>IF('Orçamento-base'!G39&gt;0,'Orçamento-base'!G39,"")</f>
        <v>PINO DE AÇO</v>
      </c>
      <c r="E39" s="184">
        <f>IF('Orçamento-base'!H39&gt;0,'Orçamento-base'!H39,"")</f>
        <v>2</v>
      </c>
      <c r="F39" s="156" t="str">
        <f>IF('Orçamento-base'!I39&gt;0,'Orçamento-base'!I39,"")</f>
        <v>un</v>
      </c>
      <c r="G39" s="174">
        <v>90</v>
      </c>
      <c r="H39" s="156">
        <f t="shared" si="0"/>
        <v>180</v>
      </c>
    </row>
    <row r="40" spans="1:8" x14ac:dyDescent="0.25">
      <c r="A40" s="162">
        <f>IF('Orçamento-base'!A40&gt;0,'Orçamento-base'!A40,"")</f>
        <v>2</v>
      </c>
      <c r="B40" s="162">
        <f>'Orçamento-base'!B40</f>
        <v>29</v>
      </c>
      <c r="C40" s="162">
        <f>IF('Orçamento-base'!C40&gt;0,'Orçamento-base'!C40,"")</f>
        <v>21</v>
      </c>
      <c r="D40" s="156" t="str">
        <f>IF('Orçamento-base'!G40&gt;0,'Orçamento-base'!G40,"")</f>
        <v xml:space="preserve">RETENTOR BR - 28X40X7 (01495 SABO) </v>
      </c>
      <c r="E40" s="184">
        <f>IF('Orçamento-base'!H40&gt;0,'Orçamento-base'!H40,"")</f>
        <v>2</v>
      </c>
      <c r="F40" s="156" t="str">
        <f>IF('Orçamento-base'!I40&gt;0,'Orçamento-base'!I40,"")</f>
        <v>un</v>
      </c>
      <c r="G40" s="174">
        <v>47</v>
      </c>
      <c r="H40" s="156">
        <f t="shared" si="0"/>
        <v>94</v>
      </c>
    </row>
    <row r="41" spans="1:8" x14ac:dyDescent="0.25">
      <c r="A41" s="162">
        <f>IF('Orçamento-base'!A41&gt;0,'Orçamento-base'!A41,"")</f>
        <v>2</v>
      </c>
      <c r="B41" s="162">
        <f>'Orçamento-base'!B41</f>
        <v>30</v>
      </c>
      <c r="C41" s="162">
        <f>IF('Orçamento-base'!C41&gt;0,'Orçamento-base'!C41,"")</f>
        <v>22</v>
      </c>
      <c r="D41" s="156" t="str">
        <f>IF('Orçamento-base'!G41&gt;0,'Orçamento-base'!G41,"")</f>
        <v>ROLAMENTO</v>
      </c>
      <c r="E41" s="184">
        <f>IF('Orçamento-base'!H41&gt;0,'Orçamento-base'!H41,"")</f>
        <v>4</v>
      </c>
      <c r="F41" s="156" t="str">
        <f>IF('Orçamento-base'!I41&gt;0,'Orçamento-base'!I41,"")</f>
        <v>un</v>
      </c>
      <c r="G41" s="174">
        <v>67</v>
      </c>
      <c r="H41" s="156">
        <f t="shared" si="0"/>
        <v>268</v>
      </c>
    </row>
    <row r="42" spans="1:8" x14ac:dyDescent="0.25">
      <c r="A42" s="162">
        <f>IF('Orçamento-base'!A42&gt;0,'Orçamento-base'!A42,"")</f>
        <v>2</v>
      </c>
      <c r="B42" s="162">
        <f>'Orçamento-base'!B42</f>
        <v>31</v>
      </c>
      <c r="C42" s="162">
        <f>IF('Orçamento-base'!C42&gt;0,'Orçamento-base'!C42,"")</f>
        <v>23</v>
      </c>
      <c r="D42" s="156" t="str">
        <f>IF('Orçamento-base'!G42&gt;0,'Orçamento-base'!G42,"")</f>
        <v>(438026) ANEL ELÁSTICO EXT 26MM</v>
      </c>
      <c r="E42" s="184">
        <f>IF('Orçamento-base'!H42&gt;0,'Orçamento-base'!H42,"")</f>
        <v>2</v>
      </c>
      <c r="F42" s="156" t="str">
        <f>IF('Orçamento-base'!I42&gt;0,'Orçamento-base'!I42,"")</f>
        <v>un</v>
      </c>
      <c r="G42" s="174">
        <v>17</v>
      </c>
      <c r="H42" s="156">
        <f t="shared" si="0"/>
        <v>34</v>
      </c>
    </row>
    <row r="43" spans="1:8" x14ac:dyDescent="0.25">
      <c r="A43" s="162">
        <f>IF('Orçamento-base'!A43&gt;0,'Orçamento-base'!A43,"")</f>
        <v>2</v>
      </c>
      <c r="B43" s="162">
        <f>'Orçamento-base'!B43</f>
        <v>32</v>
      </c>
      <c r="C43" s="162">
        <f>IF('Orçamento-base'!C43&gt;0,'Orçamento-base'!C43,"")</f>
        <v>24</v>
      </c>
      <c r="D43" s="156" t="str">
        <f>IF('Orçamento-base'!G43&gt;0,'Orçamento-base'!G43,"")</f>
        <v xml:space="preserve">ANEL DE BORRACHA </v>
      </c>
      <c r="E43" s="184">
        <f>IF('Orçamento-base'!H43&gt;0,'Orçamento-base'!H43,"")</f>
        <v>2</v>
      </c>
      <c r="F43" s="156" t="str">
        <f>IF('Orçamento-base'!I43&gt;0,'Orçamento-base'!I43,"")</f>
        <v>un</v>
      </c>
      <c r="G43" s="174">
        <v>4</v>
      </c>
      <c r="H43" s="156">
        <f t="shared" si="0"/>
        <v>8</v>
      </c>
    </row>
    <row r="44" spans="1:8" x14ac:dyDescent="0.25">
      <c r="A44" s="162">
        <f>IF('Orçamento-base'!A44&gt;0,'Orçamento-base'!A44,"")</f>
        <v>2</v>
      </c>
      <c r="B44" s="162">
        <f>'Orçamento-base'!B44</f>
        <v>33</v>
      </c>
      <c r="C44" s="162">
        <f>IF('Orçamento-base'!C44&gt;0,'Orçamento-base'!C44,"")</f>
        <v>25</v>
      </c>
      <c r="D44" s="156" t="str">
        <f>IF('Orçamento-base'!G44&gt;0,'Orçamento-base'!G44,"")</f>
        <v xml:space="preserve">ARRUELA DE AÇO BTC LISA PLG REF 7/16X28X2,5 NT </v>
      </c>
      <c r="E44" s="184">
        <f>IF('Orçamento-base'!H44&gt;0,'Orçamento-base'!H44,"")</f>
        <v>4</v>
      </c>
      <c r="F44" s="156" t="str">
        <f>IF('Orçamento-base'!I44&gt;0,'Orçamento-base'!I44,"")</f>
        <v>un</v>
      </c>
      <c r="G44" s="174">
        <v>7</v>
      </c>
      <c r="H44" s="156">
        <f t="shared" si="0"/>
        <v>28</v>
      </c>
    </row>
    <row r="45" spans="1:8" x14ac:dyDescent="0.25">
      <c r="A45" s="162">
        <f>IF('Orçamento-base'!A45&gt;0,'Orçamento-base'!A45,"")</f>
        <v>2</v>
      </c>
      <c r="B45" s="162">
        <f>'Orçamento-base'!B45</f>
        <v>34</v>
      </c>
      <c r="C45" s="162">
        <f>IF('Orçamento-base'!C45&gt;0,'Orçamento-base'!C45,"")</f>
        <v>26</v>
      </c>
      <c r="D45" s="156" t="str">
        <f>IF('Orçamento-base'!G45&gt;0,'Orçamento-base'!G45,"")</f>
        <v xml:space="preserve">PARAFUSO ALLEN ROSCA 1.75 </v>
      </c>
      <c r="E45" s="184">
        <f>IF('Orçamento-base'!H45&gt;0,'Orçamento-base'!H45,"")</f>
        <v>4</v>
      </c>
      <c r="F45" s="156" t="str">
        <f>IF('Orçamento-base'!I45&gt;0,'Orçamento-base'!I45,"")</f>
        <v>un</v>
      </c>
      <c r="G45" s="174">
        <v>9</v>
      </c>
      <c r="H45" s="156">
        <f t="shared" si="0"/>
        <v>36</v>
      </c>
    </row>
    <row r="46" spans="1:8" x14ac:dyDescent="0.25">
      <c r="A46" s="162">
        <f>IF('Orçamento-base'!A46&gt;0,'Orçamento-base'!A46,"")</f>
        <v>2</v>
      </c>
      <c r="B46" s="162">
        <f>'Orçamento-base'!B46</f>
        <v>35</v>
      </c>
      <c r="C46" s="162">
        <f>IF('Orçamento-base'!C46&gt;0,'Orçamento-base'!C46,"")</f>
        <v>27</v>
      </c>
      <c r="D46" s="156" t="str">
        <f>IF('Orçamento-base'!G46&gt;0,'Orçamento-base'!G46,"")</f>
        <v>ANEL ELÁSTICO EXT. REF. 40MM -</v>
      </c>
      <c r="E46" s="184">
        <f>IF('Orçamento-base'!H46&gt;0,'Orçamento-base'!H46,"")</f>
        <v>2</v>
      </c>
      <c r="F46" s="156" t="str">
        <f>IF('Orçamento-base'!I46&gt;0,'Orçamento-base'!I46,"")</f>
        <v>un</v>
      </c>
      <c r="G46" s="174">
        <v>17</v>
      </c>
      <c r="H46" s="156">
        <f t="shared" si="0"/>
        <v>34</v>
      </c>
    </row>
    <row r="47" spans="1:8" x14ac:dyDescent="0.25">
      <c r="A47" s="162">
        <f>IF('Orçamento-base'!A47&gt;0,'Orçamento-base'!A47,"")</f>
        <v>2</v>
      </c>
      <c r="B47" s="162">
        <f>'Orçamento-base'!B47</f>
        <v>36</v>
      </c>
      <c r="C47" s="162">
        <f>IF('Orçamento-base'!C47&gt;0,'Orçamento-base'!C47,"")</f>
        <v>28</v>
      </c>
      <c r="D47" s="156" t="str">
        <f>IF('Orçamento-base'!G47&gt;0,'Orçamento-base'!G47,"")</f>
        <v>(364302560) LIXA MKOUNTOUR 30X25 GR60</v>
      </c>
      <c r="E47" s="184">
        <f>IF('Orçamento-base'!H47&gt;0,'Orçamento-base'!H47,"")</f>
        <v>1</v>
      </c>
      <c r="F47" s="156" t="str">
        <f>IF('Orçamento-base'!I47&gt;0,'Orçamento-base'!I47,"")</f>
        <v>un</v>
      </c>
      <c r="G47" s="174">
        <v>33</v>
      </c>
      <c r="H47" s="156">
        <f t="shared" si="0"/>
        <v>33</v>
      </c>
    </row>
    <row r="48" spans="1:8" x14ac:dyDescent="0.25">
      <c r="A48" s="162">
        <f>IF('Orçamento-base'!A48&gt;0,'Orçamento-base'!A48,"")</f>
        <v>2</v>
      </c>
      <c r="B48" s="162">
        <f>'Orçamento-base'!B48</f>
        <v>37</v>
      </c>
      <c r="C48" s="162">
        <f>IF('Orçamento-base'!C48&gt;0,'Orçamento-base'!C48,"")</f>
        <v>29</v>
      </c>
      <c r="D48" s="156" t="str">
        <f>IF('Orçamento-base'!G48&gt;0,'Orçamento-base'!G48,"")</f>
        <v xml:space="preserve">ANEL DE BORRACHA </v>
      </c>
      <c r="E48" s="184">
        <f>IF('Orçamento-base'!H48&gt;0,'Orçamento-base'!H48,"")</f>
        <v>4</v>
      </c>
      <c r="F48" s="156" t="str">
        <f>IF('Orçamento-base'!I48&gt;0,'Orçamento-base'!I48,"")</f>
        <v>un</v>
      </c>
      <c r="G48" s="174">
        <v>3</v>
      </c>
      <c r="H48" s="156">
        <f t="shared" si="0"/>
        <v>12</v>
      </c>
    </row>
    <row r="49" spans="1:8" x14ac:dyDescent="0.25">
      <c r="A49" s="162">
        <f>IF('Orçamento-base'!A49&gt;0,'Orçamento-base'!A49,"")</f>
        <v>2</v>
      </c>
      <c r="B49" s="162">
        <f>'Orçamento-base'!B49</f>
        <v>38</v>
      </c>
      <c r="C49" s="162">
        <f>IF('Orçamento-base'!C49&gt;0,'Orçamento-base'!C49,"")</f>
        <v>30</v>
      </c>
      <c r="D49" s="156" t="str">
        <f>IF('Orçamento-base'!G49&gt;0,'Orçamento-base'!G49,"")</f>
        <v>ANEL DE BORRACHA ESPECIAL 6X50 - 50-4128</v>
      </c>
      <c r="E49" s="184">
        <f>IF('Orçamento-base'!H49&gt;0,'Orçamento-base'!H49,"")</f>
        <v>8</v>
      </c>
      <c r="F49" s="156" t="str">
        <f>IF('Orçamento-base'!I49&gt;0,'Orçamento-base'!I49,"")</f>
        <v>un</v>
      </c>
      <c r="G49" s="174">
        <v>17</v>
      </c>
      <c r="H49" s="156">
        <f t="shared" si="0"/>
        <v>136</v>
      </c>
    </row>
    <row r="50" spans="1:8" x14ac:dyDescent="0.25">
      <c r="A50" s="162">
        <f>IF('Orçamento-base'!A50&gt;0,'Orçamento-base'!A50,"")</f>
        <v>2</v>
      </c>
      <c r="B50" s="162">
        <f>'Orçamento-base'!B50</f>
        <v>39</v>
      </c>
      <c r="C50" s="162">
        <f>IF('Orçamento-base'!C50&gt;0,'Orçamento-base'!C50,"")</f>
        <v>31</v>
      </c>
      <c r="D50" s="156" t="str">
        <f>IF('Orçamento-base'!G50&gt;0,'Orçamento-base'!G50,"")</f>
        <v>RETENTOR</v>
      </c>
      <c r="E50" s="184">
        <f>IF('Orçamento-base'!H50&gt;0,'Orçamento-base'!H50,"")</f>
        <v>4</v>
      </c>
      <c r="F50" s="156" t="str">
        <f>IF('Orçamento-base'!I50&gt;0,'Orçamento-base'!I50,"")</f>
        <v>un</v>
      </c>
      <c r="G50" s="174">
        <v>263</v>
      </c>
      <c r="H50" s="156">
        <f t="shared" si="0"/>
        <v>1052</v>
      </c>
    </row>
    <row r="51" spans="1:8" x14ac:dyDescent="0.25">
      <c r="A51" s="162">
        <f>IF('Orçamento-base'!A51&gt;0,'Orçamento-base'!A51,"")</f>
        <v>2</v>
      </c>
      <c r="B51" s="162">
        <f>'Orçamento-base'!B51</f>
        <v>40</v>
      </c>
      <c r="C51" s="162">
        <f>IF('Orçamento-base'!C51&gt;0,'Orçamento-base'!C51,"")</f>
        <v>32</v>
      </c>
      <c r="D51" s="156" t="str">
        <f>IF('Orçamento-base'!G51&gt;0,'Orçamento-base'!G51,"")</f>
        <v>IPIRANGA OLEO IPIRGEROL GL 5 85W140 20L</v>
      </c>
      <c r="E51" s="184">
        <f>IF('Orçamento-base'!H51&gt;0,'Orçamento-base'!H51,"")</f>
        <v>2</v>
      </c>
      <c r="F51" s="156" t="str">
        <f>IF('Orçamento-base'!I51&gt;0,'Orçamento-base'!I51,"")</f>
        <v>un</v>
      </c>
      <c r="G51" s="174">
        <v>27</v>
      </c>
      <c r="H51" s="156">
        <f t="shared" si="0"/>
        <v>54</v>
      </c>
    </row>
    <row r="52" spans="1:8" x14ac:dyDescent="0.25">
      <c r="A52" s="162">
        <f>IF('Orçamento-base'!A52&gt;0,'Orçamento-base'!A52,"")</f>
        <v>2</v>
      </c>
      <c r="B52" s="162">
        <f>'Orçamento-base'!B52</f>
        <v>41</v>
      </c>
      <c r="C52" s="162">
        <f>IF('Orçamento-base'!C52&gt;0,'Orçamento-base'!C52,"")</f>
        <v>33</v>
      </c>
      <c r="D52" s="156" t="str">
        <f>IF('Orçamento-base'!G52&gt;0,'Orçamento-base'!G52,"")</f>
        <v xml:space="preserve">LIBRA DE OXIGÊNIO </v>
      </c>
      <c r="E52" s="184">
        <f>IF('Orçamento-base'!H52&gt;0,'Orçamento-base'!H52,"")</f>
        <v>50</v>
      </c>
      <c r="F52" s="156" t="str">
        <f>IF('Orçamento-base'!I52&gt;0,'Orçamento-base'!I52,"")</f>
        <v>lb</v>
      </c>
      <c r="G52" s="174">
        <v>3.5</v>
      </c>
      <c r="H52" s="156">
        <f t="shared" si="0"/>
        <v>175</v>
      </c>
    </row>
    <row r="53" spans="1:8" x14ac:dyDescent="0.25">
      <c r="A53" s="162">
        <f>IF('Orçamento-base'!A53&gt;0,'Orçamento-base'!A53,"")</f>
        <v>2</v>
      </c>
      <c r="B53" s="162">
        <f>'Orçamento-base'!B53</f>
        <v>42</v>
      </c>
      <c r="C53" s="162">
        <f>IF('Orçamento-base'!C53&gt;0,'Orçamento-base'!C53,"")</f>
        <v>34</v>
      </c>
      <c r="D53" s="156" t="str">
        <f>IF('Orçamento-base'!G53&gt;0,'Orçamento-base'!G53,"")</f>
        <v xml:space="preserve">BUCHA RODA GUIA </v>
      </c>
      <c r="E53" s="184">
        <f>IF('Orçamento-base'!H53&gt;0,'Orçamento-base'!H53,"")</f>
        <v>4</v>
      </c>
      <c r="F53" s="156" t="str">
        <f>IF('Orçamento-base'!I53&gt;0,'Orçamento-base'!I53,"")</f>
        <v>un</v>
      </c>
      <c r="G53" s="174">
        <v>119</v>
      </c>
      <c r="H53" s="156">
        <f t="shared" si="0"/>
        <v>476</v>
      </c>
    </row>
    <row r="54" spans="1:8" x14ac:dyDescent="0.25">
      <c r="A54" s="162">
        <f>IF('Orçamento-base'!A54&gt;0,'Orçamento-base'!A54,"")</f>
        <v>2</v>
      </c>
      <c r="B54" s="162">
        <f>'Orçamento-base'!B54</f>
        <v>43</v>
      </c>
      <c r="C54" s="162">
        <f>IF('Orçamento-base'!C54&gt;0,'Orçamento-base'!C54,"")</f>
        <v>35</v>
      </c>
      <c r="D54" s="156" t="str">
        <f>IF('Orçamento-base'!G54&gt;0,'Orçamento-base'!G54,"")</f>
        <v xml:space="preserve">RETENTOR RODA - (PV14324) </v>
      </c>
      <c r="E54" s="184">
        <f>IF('Orçamento-base'!H54&gt;0,'Orçamento-base'!H54,"")</f>
        <v>4</v>
      </c>
      <c r="F54" s="156" t="str">
        <f>IF('Orçamento-base'!I54&gt;0,'Orçamento-base'!I54,"")</f>
        <v>un</v>
      </c>
      <c r="G54" s="174">
        <v>97.5</v>
      </c>
      <c r="H54" s="156">
        <f t="shared" si="0"/>
        <v>390</v>
      </c>
    </row>
    <row r="55" spans="1:8" x14ac:dyDescent="0.25">
      <c r="A55" s="162">
        <f>IF('Orçamento-base'!A55&gt;0,'Orçamento-base'!A55,"")</f>
        <v>2</v>
      </c>
      <c r="B55" s="162">
        <f>'Orçamento-base'!B55</f>
        <v>44</v>
      </c>
      <c r="C55" s="162">
        <f>IF('Orçamento-base'!C55&gt;0,'Orçamento-base'!C55,"")</f>
        <v>36</v>
      </c>
      <c r="D55" s="156" t="str">
        <f>IF('Orçamento-base'!G55&gt;0,'Orçamento-base'!G55,"")</f>
        <v xml:space="preserve">JOGO REPARO DISTR. GIRO </v>
      </c>
      <c r="E55" s="184">
        <f>IF('Orçamento-base'!H55&gt;0,'Orçamento-base'!H55,"")</f>
        <v>1</v>
      </c>
      <c r="F55" s="156" t="str">
        <f>IF('Orçamento-base'!I55&gt;0,'Orçamento-base'!I55,"")</f>
        <v>un</v>
      </c>
      <c r="G55" s="174">
        <v>505</v>
      </c>
      <c r="H55" s="156">
        <f t="shared" si="0"/>
        <v>505</v>
      </c>
    </row>
    <row r="56" spans="1:8" x14ac:dyDescent="0.25">
      <c r="A56" s="162">
        <f>IF('Orçamento-base'!A56&gt;0,'Orçamento-base'!A56,"")</f>
        <v>2</v>
      </c>
      <c r="B56" s="162">
        <f>'Orçamento-base'!B56</f>
        <v>45</v>
      </c>
      <c r="C56" s="162">
        <f>IF('Orçamento-base'!C56&gt;0,'Orçamento-base'!C56,"")</f>
        <v>37</v>
      </c>
      <c r="D56" s="156" t="str">
        <f>IF('Orçamento-base'!G56&gt;0,'Orçamento-base'!G56,"")</f>
        <v xml:space="preserve">REPARO ESTICADOR DE ESTEIRA </v>
      </c>
      <c r="E56" s="184">
        <f>IF('Orçamento-base'!H56&gt;0,'Orçamento-base'!H56,"")</f>
        <v>2</v>
      </c>
      <c r="F56" s="156" t="str">
        <f>IF('Orçamento-base'!I56&gt;0,'Orçamento-base'!I56,"")</f>
        <v>un</v>
      </c>
      <c r="G56" s="174">
        <v>189</v>
      </c>
      <c r="H56" s="156">
        <f t="shared" si="0"/>
        <v>378</v>
      </c>
    </row>
    <row r="57" spans="1:8" x14ac:dyDescent="0.25">
      <c r="A57" s="162">
        <f>IF('Orçamento-base'!A57&gt;0,'Orçamento-base'!A57,"")</f>
        <v>2</v>
      </c>
      <c r="B57" s="162">
        <f>'Orçamento-base'!B57</f>
        <v>46</v>
      </c>
      <c r="C57" s="162">
        <f>IF('Orçamento-base'!C57&gt;0,'Orçamento-base'!C57,"")</f>
        <v>38</v>
      </c>
      <c r="D57" s="156" t="str">
        <f>IF('Orçamento-base'!G57&gt;0,'Orçamento-base'!G57,"")</f>
        <v>MÃO DE OBRA DE SERVIÇO REVISÃO DAS VÁLVULAS SISTEMA DE GIRO COM TROCA DE KIT DE VEDAÇÃO, FAZER AJUSTES NOS EMBUCHAMENTEOS CAÇAMBA BRAÇOS</v>
      </c>
      <c r="E57" s="184">
        <f>IF('Orçamento-base'!H57&gt;0,'Orçamento-base'!H57,"")</f>
        <v>1</v>
      </c>
      <c r="F57" s="156" t="str">
        <f>IF('Orçamento-base'!I57&gt;0,'Orçamento-base'!I57,"")</f>
        <v>h</v>
      </c>
      <c r="G57" s="174">
        <v>10260</v>
      </c>
      <c r="H57" s="156">
        <f t="shared" si="0"/>
        <v>10260</v>
      </c>
    </row>
    <row r="58" spans="1:8" x14ac:dyDescent="0.25">
      <c r="A58" s="162">
        <f>IF('Orçamento-base'!A58&gt;0,'Orçamento-base'!A58,"")</f>
        <v>3</v>
      </c>
      <c r="B58" s="162">
        <f>'Orçamento-base'!B58</f>
        <v>47</v>
      </c>
      <c r="C58" s="162">
        <f>IF('Orçamento-base'!C58&gt;0,'Orçamento-base'!C58,"")</f>
        <v>1</v>
      </c>
      <c r="D58" s="156" t="str">
        <f>IF('Orçamento-base'!G58&gt;0,'Orçamento-base'!G58,"")</f>
        <v xml:space="preserve">LIBRA DE OXIGÊNIO </v>
      </c>
      <c r="E58" s="184">
        <f>IF('Orçamento-base'!H58&gt;0,'Orçamento-base'!H58,"")</f>
        <v>140</v>
      </c>
      <c r="F58" s="156" t="str">
        <f>IF('Orçamento-base'!I58&gt;0,'Orçamento-base'!I58,"")</f>
        <v>lb</v>
      </c>
      <c r="G58" s="174">
        <v>3.5</v>
      </c>
      <c r="H58" s="156">
        <f t="shared" si="0"/>
        <v>490</v>
      </c>
    </row>
    <row r="59" spans="1:8" x14ac:dyDescent="0.25">
      <c r="A59" s="162">
        <f>IF('Orçamento-base'!A59&gt;0,'Orçamento-base'!A59,"")</f>
        <v>3</v>
      </c>
      <c r="B59" s="162">
        <f>'Orçamento-base'!B59</f>
        <v>48</v>
      </c>
      <c r="C59" s="162">
        <f>IF('Orçamento-base'!C59&gt;0,'Orçamento-base'!C59,"")</f>
        <v>2</v>
      </c>
      <c r="D59" s="156" t="str">
        <f>IF('Orçamento-base'!G59&gt;0,'Orçamento-base'!G59,"")</f>
        <v xml:space="preserve">ELETRODO OK 48.04 3,25 350MM LT 18KG (35 p/kg) </v>
      </c>
      <c r="E59" s="184">
        <f>IF('Orçamento-base'!H59&gt;0,'Orçamento-base'!H59,"")</f>
        <v>12</v>
      </c>
      <c r="F59" s="156" t="str">
        <f>IF('Orçamento-base'!I59&gt;0,'Orçamento-base'!I59,"")</f>
        <v>un</v>
      </c>
      <c r="G59" s="174">
        <v>9.5</v>
      </c>
      <c r="H59" s="156">
        <f t="shared" si="0"/>
        <v>114</v>
      </c>
    </row>
    <row r="60" spans="1:8" x14ac:dyDescent="0.25">
      <c r="A60" s="162">
        <f>IF('Orçamento-base'!A60&gt;0,'Orçamento-base'!A60,"")</f>
        <v>3</v>
      </c>
      <c r="B60" s="162">
        <f>'Orçamento-base'!B60</f>
        <v>49</v>
      </c>
      <c r="C60" s="162">
        <f>IF('Orçamento-base'!C60&gt;0,'Orçamento-base'!C60,"")</f>
        <v>3</v>
      </c>
      <c r="D60" s="156" t="str">
        <f>IF('Orçamento-base'!G60&gt;0,'Orçamento-base'!G60,"")</f>
        <v>ELETRODO DE CHANDRO 4mm (15 p/kg)</v>
      </c>
      <c r="E60" s="184">
        <f>IF('Orçamento-base'!H60&gt;0,'Orçamento-base'!H60,"")</f>
        <v>15</v>
      </c>
      <c r="F60" s="156" t="str">
        <f>IF('Orçamento-base'!I60&gt;0,'Orçamento-base'!I60,"")</f>
        <v>un</v>
      </c>
      <c r="G60" s="174">
        <v>13</v>
      </c>
      <c r="H60" s="156">
        <f t="shared" si="0"/>
        <v>195</v>
      </c>
    </row>
    <row r="61" spans="1:8" x14ac:dyDescent="0.25">
      <c r="A61" s="162">
        <f>IF('Orçamento-base'!A61&gt;0,'Orçamento-base'!A61,"")</f>
        <v>3</v>
      </c>
      <c r="B61" s="162">
        <f>'Orçamento-base'!B61</f>
        <v>50</v>
      </c>
      <c r="C61" s="162">
        <f>IF('Orçamento-base'!C61&gt;0,'Orçamento-base'!C61,"")</f>
        <v>4</v>
      </c>
      <c r="D61" s="156" t="str">
        <f>IF('Orçamento-base'!G61&gt;0,'Orçamento-base'!G61,"")</f>
        <v xml:space="preserve">ARAME TUBULAR OK TUBROD 71 ULTRA 1,60MM CPR 16KG - </v>
      </c>
      <c r="E61" s="184">
        <f>IF('Orçamento-base'!H61&gt;0,'Orçamento-base'!H61,"")</f>
        <v>16</v>
      </c>
      <c r="F61" s="156" t="str">
        <f>IF('Orçamento-base'!I61&gt;0,'Orçamento-base'!I61,"")</f>
        <v>un</v>
      </c>
      <c r="G61" s="174">
        <v>40</v>
      </c>
      <c r="H61" s="156">
        <f t="shared" si="0"/>
        <v>640</v>
      </c>
    </row>
    <row r="62" spans="1:8" x14ac:dyDescent="0.25">
      <c r="A62" s="162">
        <f>IF('Orçamento-base'!A62&gt;0,'Orçamento-base'!A62,"")</f>
        <v>3</v>
      </c>
      <c r="B62" s="162">
        <f>'Orçamento-base'!B62</f>
        <v>51</v>
      </c>
      <c r="C62" s="162">
        <f>IF('Orçamento-base'!C62&gt;0,'Orçamento-base'!C62,"")</f>
        <v>5</v>
      </c>
      <c r="D62" s="156" t="str">
        <f>IF('Orçamento-base'!G62&gt;0,'Orçamento-base'!G62,"")</f>
        <v>CHAPA DE AÇO 1045 (VALOR PO KG)</v>
      </c>
      <c r="E62" s="184">
        <f>IF('Orçamento-base'!H62&gt;0,'Orçamento-base'!H62,"")</f>
        <v>119</v>
      </c>
      <c r="F62" s="156" t="str">
        <f>IF('Orçamento-base'!I62&gt;0,'Orçamento-base'!I62,"")</f>
        <v>un</v>
      </c>
      <c r="G62" s="174">
        <v>25</v>
      </c>
      <c r="H62" s="156">
        <f t="shared" si="0"/>
        <v>2975</v>
      </c>
    </row>
    <row r="63" spans="1:8" x14ac:dyDescent="0.25">
      <c r="A63" s="162">
        <f>IF('Orçamento-base'!A63&gt;0,'Orçamento-base'!A63,"")</f>
        <v>3</v>
      </c>
      <c r="B63" s="162">
        <f>'Orçamento-base'!B63</f>
        <v>52</v>
      </c>
      <c r="C63" s="162">
        <f>IF('Orçamento-base'!C63&gt;0,'Orçamento-base'!C63,"")</f>
        <v>6</v>
      </c>
      <c r="D63" s="156" t="str">
        <f>IF('Orçamento-base'!G63&gt;0,'Orçamento-base'!G63,"")</f>
        <v xml:space="preserve">DISCO DE DESBASTE NORTON 7BDA 640 </v>
      </c>
      <c r="E63" s="184">
        <f>IF('Orçamento-base'!H63&gt;0,'Orçamento-base'!H63,"")</f>
        <v>2</v>
      </c>
      <c r="F63" s="156" t="str">
        <f>IF('Orçamento-base'!I63&gt;0,'Orçamento-base'!I63,"")</f>
        <v>un</v>
      </c>
      <c r="G63" s="174">
        <v>42</v>
      </c>
      <c r="H63" s="156">
        <f t="shared" si="0"/>
        <v>84</v>
      </c>
    </row>
    <row r="64" spans="1:8" x14ac:dyDescent="0.25">
      <c r="A64" s="162">
        <f>IF('Orçamento-base'!A64&gt;0,'Orçamento-base'!A64,"")</f>
        <v>3</v>
      </c>
      <c r="B64" s="162">
        <f>'Orçamento-base'!B64</f>
        <v>53</v>
      </c>
      <c r="C64" s="162">
        <f>IF('Orçamento-base'!C64&gt;0,'Orçamento-base'!C64,"")</f>
        <v>7</v>
      </c>
      <c r="D64" s="156" t="str">
        <f>IF('Orçamento-base'!G64&gt;0,'Orçamento-base'!G64,"")</f>
        <v>PARAFUSO MILIMETRICO -</v>
      </c>
      <c r="E64" s="184">
        <f>IF('Orçamento-base'!H64&gt;0,'Orçamento-base'!H64,"")</f>
        <v>5</v>
      </c>
      <c r="F64" s="156" t="str">
        <f>IF('Orçamento-base'!I64&gt;0,'Orçamento-base'!I64,"")</f>
        <v>un</v>
      </c>
      <c r="G64" s="174">
        <v>25</v>
      </c>
      <c r="H64" s="156">
        <f t="shared" si="0"/>
        <v>125</v>
      </c>
    </row>
    <row r="65" spans="1:8" x14ac:dyDescent="0.25">
      <c r="A65" s="162">
        <f>IF('Orçamento-base'!A65&gt;0,'Orçamento-base'!A65,"")</f>
        <v>3</v>
      </c>
      <c r="B65" s="162">
        <f>'Orçamento-base'!B65</f>
        <v>54</v>
      </c>
      <c r="C65" s="162">
        <f>IF('Orçamento-base'!C65&gt;0,'Orçamento-base'!C65,"")</f>
        <v>8</v>
      </c>
      <c r="D65" s="156" t="str">
        <f>IF('Orçamento-base'!G65&gt;0,'Orçamento-base'!G65,"")</f>
        <v xml:space="preserve">PORCA SEXTAVADA 20MM </v>
      </c>
      <c r="E65" s="184">
        <f>IF('Orçamento-base'!H65&gt;0,'Orçamento-base'!H65,"")</f>
        <v>5</v>
      </c>
      <c r="F65" s="156" t="str">
        <f>IF('Orçamento-base'!I65&gt;0,'Orçamento-base'!I65,"")</f>
        <v>un</v>
      </c>
      <c r="G65" s="174">
        <v>7</v>
      </c>
      <c r="H65" s="156">
        <f t="shared" si="0"/>
        <v>35</v>
      </c>
    </row>
    <row r="66" spans="1:8" x14ac:dyDescent="0.25">
      <c r="A66" s="162">
        <f>IF('Orçamento-base'!A66&gt;0,'Orçamento-base'!A66,"")</f>
        <v>3</v>
      </c>
      <c r="B66" s="162">
        <f>'Orçamento-base'!B66</f>
        <v>55</v>
      </c>
      <c r="C66" s="162">
        <f>IF('Orçamento-base'!C66&gt;0,'Orçamento-base'!C66,"")</f>
        <v>9</v>
      </c>
      <c r="D66" s="156" t="str">
        <f>IF('Orçamento-base'!G66&gt;0,'Orçamento-base'!G66,"")</f>
        <v xml:space="preserve">PARAFUSO CABEÇA SEXT. </v>
      </c>
      <c r="E66" s="184">
        <f>IF('Orçamento-base'!H66&gt;0,'Orçamento-base'!H66,"")</f>
        <v>1</v>
      </c>
      <c r="F66" s="156" t="str">
        <f>IF('Orçamento-base'!I66&gt;0,'Orçamento-base'!I66,"")</f>
        <v>un</v>
      </c>
      <c r="G66" s="174">
        <v>17</v>
      </c>
      <c r="H66" s="156">
        <f t="shared" si="0"/>
        <v>17</v>
      </c>
    </row>
    <row r="67" spans="1:8" x14ac:dyDescent="0.25">
      <c r="A67" s="162">
        <f>IF('Orçamento-base'!A67&gt;0,'Orçamento-base'!A67,"")</f>
        <v>3</v>
      </c>
      <c r="B67" s="162">
        <f>'Orçamento-base'!B67</f>
        <v>56</v>
      </c>
      <c r="C67" s="162">
        <f>IF('Orçamento-base'!C67&gt;0,'Orçamento-base'!C67,"")</f>
        <v>10</v>
      </c>
      <c r="D67" s="156" t="str">
        <f>IF('Orçamento-base'!G67&gt;0,'Orçamento-base'!G67,"")</f>
        <v xml:space="preserve">PORCA 1" - NC/NF (NF 14 FIOS) </v>
      </c>
      <c r="E67" s="184">
        <f>IF('Orçamento-base'!H67&gt;0,'Orçamento-base'!H67,"")</f>
        <v>1</v>
      </c>
      <c r="F67" s="156" t="str">
        <f>IF('Orçamento-base'!I67&gt;0,'Orçamento-base'!I67,"")</f>
        <v>un</v>
      </c>
      <c r="G67" s="174">
        <v>9</v>
      </c>
      <c r="H67" s="156">
        <f t="shared" si="0"/>
        <v>9</v>
      </c>
    </row>
    <row r="68" spans="1:8" x14ac:dyDescent="0.25">
      <c r="A68" s="162">
        <f>IF('Orçamento-base'!A68&gt;0,'Orçamento-base'!A68,"")</f>
        <v>3</v>
      </c>
      <c r="B68" s="162">
        <f>'Orçamento-base'!B68</f>
        <v>57</v>
      </c>
      <c r="C68" s="162">
        <f>IF('Orçamento-base'!C68&gt;0,'Orçamento-base'!C68,"")</f>
        <v>11</v>
      </c>
      <c r="D68" s="156" t="str">
        <f>IF('Orçamento-base'!G68&gt;0,'Orçamento-base'!G68,"")</f>
        <v xml:space="preserve">PONTA HIIUNDAY R INPORT/ - </v>
      </c>
      <c r="E68" s="184">
        <f>IF('Orçamento-base'!H68&gt;0,'Orçamento-base'!H68,"")</f>
        <v>5</v>
      </c>
      <c r="F68" s="156" t="str">
        <f>IF('Orçamento-base'!I68&gt;0,'Orçamento-base'!I68,"")</f>
        <v>un</v>
      </c>
      <c r="G68" s="174">
        <v>294.7</v>
      </c>
      <c r="H68" s="156">
        <f t="shared" si="0"/>
        <v>1473.5</v>
      </c>
    </row>
    <row r="69" spans="1:8" x14ac:dyDescent="0.25">
      <c r="A69" s="162">
        <f>IF('Orçamento-base'!A69&gt;0,'Orçamento-base'!A69,"")</f>
        <v>3</v>
      </c>
      <c r="B69" s="162">
        <f>'Orçamento-base'!B69</f>
        <v>58</v>
      </c>
      <c r="C69" s="162">
        <f>IF('Orçamento-base'!C69&gt;0,'Orçamento-base'!C69,"")</f>
        <v>12</v>
      </c>
      <c r="D69" s="156" t="str">
        <f>IF('Orçamento-base'!G69&gt;0,'Orçamento-base'!G69,"")</f>
        <v xml:space="preserve">(949138) PONTA ABRASIVA MM 25X4 X 25,4 (NA) </v>
      </c>
      <c r="E69" s="184">
        <f>IF('Orçamento-base'!H69&gt;0,'Orçamento-base'!H69,"")</f>
        <v>1</v>
      </c>
      <c r="F69" s="156" t="str">
        <f>IF('Orçamento-base'!I69&gt;0,'Orçamento-base'!I69,"")</f>
        <v>un</v>
      </c>
      <c r="G69" s="174">
        <v>24.5</v>
      </c>
      <c r="H69" s="156">
        <f t="shared" si="0"/>
        <v>24.5</v>
      </c>
    </row>
    <row r="70" spans="1:8" x14ac:dyDescent="0.25">
      <c r="A70" s="162">
        <f>IF('Orçamento-base'!A70&gt;0,'Orçamento-base'!A70,"")</f>
        <v>3</v>
      </c>
      <c r="B70" s="162">
        <f>'Orçamento-base'!B70</f>
        <v>59</v>
      </c>
      <c r="C70" s="162">
        <f>IF('Orçamento-base'!C70&gt;0,'Orçamento-base'!C70,"")</f>
        <v>13</v>
      </c>
      <c r="D70" s="156" t="str">
        <f>IF('Orçamento-base'!G70&gt;0,'Orçamento-base'!G70,"")</f>
        <v xml:space="preserve">ENCHER E RETIFICAR ADAPTADORES, RECUPERAR ALOJAMENTOS OLHAIS, SUBSTITUIR DENTES E TRAVAS </v>
      </c>
      <c r="E70" s="184">
        <f>IF('Orçamento-base'!H70&gt;0,'Orçamento-base'!H70,"")</f>
        <v>1</v>
      </c>
      <c r="F70" s="156" t="str">
        <f>IF('Orçamento-base'!I70&gt;0,'Orçamento-base'!I70,"")</f>
        <v>h</v>
      </c>
      <c r="G70" s="174">
        <v>4870</v>
      </c>
      <c r="H70" s="156">
        <f t="shared" si="0"/>
        <v>4870</v>
      </c>
    </row>
    <row r="71" spans="1:8" x14ac:dyDescent="0.25">
      <c r="A71" s="162">
        <f>IF('Orçamento-base'!A71&gt;0,'Orçamento-base'!A71,"")</f>
        <v>4</v>
      </c>
      <c r="B71" s="162">
        <f>'Orçamento-base'!B71</f>
        <v>60</v>
      </c>
      <c r="C71" s="162">
        <f>IF('Orçamento-base'!C71&gt;0,'Orçamento-base'!C71,"")</f>
        <v>1</v>
      </c>
      <c r="D71" s="156" t="str">
        <f>IF('Orçamento-base'!G71&gt;0,'Orçamento-base'!G71,"")</f>
        <v xml:space="preserve">ARRUELA LISA GROSSA 1 1/2 </v>
      </c>
      <c r="E71" s="184">
        <f>IF('Orçamento-base'!H71&gt;0,'Orçamento-base'!H71,"")</f>
        <v>8</v>
      </c>
      <c r="F71" s="156" t="str">
        <f>IF('Orçamento-base'!I71&gt;0,'Orçamento-base'!I71,"")</f>
        <v>un</v>
      </c>
      <c r="G71" s="174">
        <v>5.4</v>
      </c>
      <c r="H71" s="156">
        <f t="shared" si="0"/>
        <v>43.2</v>
      </c>
    </row>
    <row r="72" spans="1:8" x14ac:dyDescent="0.25">
      <c r="A72" s="162">
        <f>IF('Orçamento-base'!A72&gt;0,'Orçamento-base'!A72,"")</f>
        <v>4</v>
      </c>
      <c r="B72" s="162">
        <f>'Orçamento-base'!B72</f>
        <v>61</v>
      </c>
      <c r="C72" s="162">
        <f>IF('Orçamento-base'!C72&gt;0,'Orçamento-base'!C72,"")</f>
        <v>2</v>
      </c>
      <c r="D72" s="156" t="str">
        <f>IF('Orçamento-base'!G72&gt;0,'Orçamento-base'!G72,"")</f>
        <v xml:space="preserve">ADAPTADOR M08-MSP8 </v>
      </c>
      <c r="E72" s="184">
        <f>IF('Orçamento-base'!H72&gt;0,'Orçamento-base'!H72,"")</f>
        <v>1</v>
      </c>
      <c r="F72" s="156" t="str">
        <f>IF('Orçamento-base'!I72&gt;0,'Orçamento-base'!I72,"")</f>
        <v>un</v>
      </c>
      <c r="G72" s="174">
        <v>23.5</v>
      </c>
      <c r="H72" s="156">
        <f t="shared" si="0"/>
        <v>23.5</v>
      </c>
    </row>
    <row r="73" spans="1:8" x14ac:dyDescent="0.25">
      <c r="A73" s="162">
        <f>IF('Orçamento-base'!A73&gt;0,'Orçamento-base'!A73,"")</f>
        <v>4</v>
      </c>
      <c r="B73" s="162">
        <f>'Orçamento-base'!B73</f>
        <v>62</v>
      </c>
      <c r="C73" s="162">
        <f>IF('Orçamento-base'!C73&gt;0,'Orçamento-base'!C73,"")</f>
        <v>3</v>
      </c>
      <c r="D73" s="156" t="str">
        <f>IF('Orçamento-base'!G73&gt;0,'Orçamento-base'!G73,"")</f>
        <v xml:space="preserve">CONEXÃO M20X1,5X3/8 </v>
      </c>
      <c r="E73" s="184">
        <f>IF('Orçamento-base'!H73&gt;0,'Orçamento-base'!H73,"")</f>
        <v>1</v>
      </c>
      <c r="F73" s="156" t="str">
        <f>IF('Orçamento-base'!I73&gt;0,'Orçamento-base'!I73,"")</f>
        <v>un</v>
      </c>
      <c r="G73" s="174">
        <v>16.399999999999999</v>
      </c>
      <c r="H73" s="156">
        <f t="shared" si="0"/>
        <v>16.399999999999999</v>
      </c>
    </row>
    <row r="74" spans="1:8" x14ac:dyDescent="0.25">
      <c r="A74" s="162">
        <f>IF('Orçamento-base'!A74&gt;0,'Orçamento-base'!A74,"")</f>
        <v>4</v>
      </c>
      <c r="B74" s="162">
        <f>'Orçamento-base'!B74</f>
        <v>63</v>
      </c>
      <c r="C74" s="162">
        <f>IF('Orçamento-base'!C74&gt;0,'Orçamento-base'!C74,"")</f>
        <v>4</v>
      </c>
      <c r="D74" s="156" t="str">
        <f>IF('Orçamento-base'!G74&gt;0,'Orçamento-base'!G74,"")</f>
        <v xml:space="preserve">ANEL 2116 </v>
      </c>
      <c r="E74" s="184">
        <f>IF('Orçamento-base'!H74&gt;0,'Orçamento-base'!H74,"")</f>
        <v>2</v>
      </c>
      <c r="F74" s="156" t="str">
        <f>IF('Orçamento-base'!I74&gt;0,'Orçamento-base'!I74,"")</f>
        <v>un</v>
      </c>
      <c r="G74" s="174">
        <v>0.3</v>
      </c>
      <c r="H74" s="156">
        <f t="shared" si="0"/>
        <v>0.6</v>
      </c>
    </row>
    <row r="75" spans="1:8" x14ac:dyDescent="0.25">
      <c r="A75" s="162">
        <f>IF('Orçamento-base'!A75&gt;0,'Orçamento-base'!A75,"")</f>
        <v>4</v>
      </c>
      <c r="B75" s="162">
        <f>'Orçamento-base'!B75</f>
        <v>64</v>
      </c>
      <c r="C75" s="162">
        <f>IF('Orçamento-base'!C75&gt;0,'Orçamento-base'!C75,"")</f>
        <v>5</v>
      </c>
      <c r="D75" s="156" t="str">
        <f>IF('Orçamento-base'!G75&gt;0,'Orçamento-base'!G75,"")</f>
        <v>FILTRO TRANSMISSÃO</v>
      </c>
      <c r="E75" s="184">
        <f>IF('Orçamento-base'!H75&gt;0,'Orçamento-base'!H75,"")</f>
        <v>1</v>
      </c>
      <c r="F75" s="156" t="str">
        <f>IF('Orçamento-base'!I75&gt;0,'Orçamento-base'!I75,"")</f>
        <v>un</v>
      </c>
      <c r="G75" s="174">
        <v>242</v>
      </c>
      <c r="H75" s="156">
        <f t="shared" si="0"/>
        <v>242</v>
      </c>
    </row>
    <row r="76" spans="1:8" x14ac:dyDescent="0.25">
      <c r="A76" s="162">
        <f>IF('Orçamento-base'!A76&gt;0,'Orçamento-base'!A76,"")</f>
        <v>4</v>
      </c>
      <c r="B76" s="162">
        <f>'Orçamento-base'!B76</f>
        <v>65</v>
      </c>
      <c r="C76" s="162">
        <f>IF('Orçamento-base'!C76&gt;0,'Orçamento-base'!C76,"")</f>
        <v>6</v>
      </c>
      <c r="D76" s="156" t="str">
        <f>IF('Orçamento-base'!G76&gt;0,'Orçamento-base'!G76,"")</f>
        <v>CUBA PLÁSTICA 277377R1</v>
      </c>
      <c r="E76" s="184">
        <f>IF('Orçamento-base'!H76&gt;0,'Orçamento-base'!H76,"")</f>
        <v>1</v>
      </c>
      <c r="F76" s="156" t="str">
        <f>IF('Orçamento-base'!I76&gt;0,'Orçamento-base'!I76,"")</f>
        <v>un</v>
      </c>
      <c r="G76" s="174">
        <v>45</v>
      </c>
      <c r="H76" s="156">
        <f t="shared" si="0"/>
        <v>45</v>
      </c>
    </row>
    <row r="77" spans="1:8" x14ac:dyDescent="0.25">
      <c r="A77" s="162">
        <f>IF('Orçamento-base'!A77&gt;0,'Orçamento-base'!A77,"")</f>
        <v>4</v>
      </c>
      <c r="B77" s="162">
        <f>'Orçamento-base'!B77</f>
        <v>66</v>
      </c>
      <c r="C77" s="162">
        <f>IF('Orçamento-base'!C77&gt;0,'Orçamento-base'!C77,"")</f>
        <v>7</v>
      </c>
      <c r="D77" s="156" t="str">
        <f>IF('Orçamento-base'!G77&gt;0,'Orçamento-base'!G77,"")</f>
        <v>ELEMENTO FILTRANTE AR PRIMÁRIO EXTERNO</v>
      </c>
      <c r="E77" s="184">
        <f>IF('Orçamento-base'!H77&gt;0,'Orçamento-base'!H77,"")</f>
        <v>1</v>
      </c>
      <c r="F77" s="156" t="str">
        <f>IF('Orçamento-base'!I77&gt;0,'Orçamento-base'!I77,"")</f>
        <v>un</v>
      </c>
      <c r="G77" s="174">
        <v>129.80000000000001</v>
      </c>
      <c r="H77" s="156">
        <f t="shared" si="0"/>
        <v>129.80000000000001</v>
      </c>
    </row>
    <row r="78" spans="1:8" x14ac:dyDescent="0.25">
      <c r="A78" s="162">
        <f>IF('Orçamento-base'!A78&gt;0,'Orçamento-base'!A78,"")</f>
        <v>4</v>
      </c>
      <c r="B78" s="162">
        <f>'Orçamento-base'!B78</f>
        <v>67</v>
      </c>
      <c r="C78" s="162">
        <f>IF('Orçamento-base'!C78&gt;0,'Orçamento-base'!C78,"")</f>
        <v>8</v>
      </c>
      <c r="D78" s="156" t="str">
        <f>IF('Orçamento-base'!G78&gt;0,'Orçamento-base'!G78,"")</f>
        <v>RETENTOR TRASEIRO VIRABREQUIM</v>
      </c>
      <c r="E78" s="184">
        <f>IF('Orçamento-base'!H78&gt;0,'Orçamento-base'!H78,"")</f>
        <v>1</v>
      </c>
      <c r="F78" s="156" t="str">
        <f>IF('Orçamento-base'!I78&gt;0,'Orçamento-base'!I78,"")</f>
        <v>un</v>
      </c>
      <c r="G78" s="174">
        <v>340</v>
      </c>
      <c r="H78" s="156">
        <f t="shared" ref="H78:H141" si="1">IFERROR(IF(E78*G78&lt;&gt;0,ROUND(ROUND(E78,4)*ROUND(G78,4),2),""),"")</f>
        <v>340</v>
      </c>
    </row>
    <row r="79" spans="1:8" x14ac:dyDescent="0.25">
      <c r="A79" s="162">
        <f>IF('Orçamento-base'!A79&gt;0,'Orçamento-base'!A79,"")</f>
        <v>4</v>
      </c>
      <c r="B79" s="162">
        <f>'Orçamento-base'!B79</f>
        <v>68</v>
      </c>
      <c r="C79" s="162">
        <f>IF('Orçamento-base'!C79&gt;0,'Orçamento-base'!C79,"")</f>
        <v>9</v>
      </c>
      <c r="D79" s="156" t="str">
        <f>IF('Orçamento-base'!G79&gt;0,'Orçamento-base'!G79,"")</f>
        <v xml:space="preserve">ÓLEO EXTRA TURBO 20L - MINERAL 15W40 CH-4 - </v>
      </c>
      <c r="E79" s="184">
        <f>IF('Orçamento-base'!H79&gt;0,'Orçamento-base'!H79,"")</f>
        <v>1</v>
      </c>
      <c r="F79" s="156" t="str">
        <f>IF('Orçamento-base'!I79&gt;0,'Orçamento-base'!I79,"")</f>
        <v>un</v>
      </c>
      <c r="G79" s="174">
        <v>390</v>
      </c>
      <c r="H79" s="156">
        <f t="shared" si="1"/>
        <v>390</v>
      </c>
    </row>
    <row r="80" spans="1:8" x14ac:dyDescent="0.25">
      <c r="A80" s="162">
        <f>IF('Orçamento-base'!A80&gt;0,'Orçamento-base'!A80,"")</f>
        <v>4</v>
      </c>
      <c r="B80" s="162">
        <f>'Orçamento-base'!B80</f>
        <v>69</v>
      </c>
      <c r="C80" s="162">
        <f>IF('Orçamento-base'!C80&gt;0,'Orçamento-base'!C80,"")</f>
        <v>10</v>
      </c>
      <c r="D80" s="156" t="str">
        <f>IF('Orçamento-base'!G80&gt;0,'Orçamento-base'!G80,"")</f>
        <v>FILTRO DE ÓLEO LUBRIFICANTE -</v>
      </c>
      <c r="E80" s="184">
        <f>IF('Orçamento-base'!H80&gt;0,'Orçamento-base'!H80,"")</f>
        <v>1</v>
      </c>
      <c r="F80" s="156" t="str">
        <f>IF('Orçamento-base'!I80&gt;0,'Orçamento-base'!I80,"")</f>
        <v>un</v>
      </c>
      <c r="G80" s="174">
        <v>98</v>
      </c>
      <c r="H80" s="156">
        <f t="shared" si="1"/>
        <v>98</v>
      </c>
    </row>
    <row r="81" spans="1:8" x14ac:dyDescent="0.25">
      <c r="A81" s="162">
        <f>IF('Orçamento-base'!A81&gt;0,'Orçamento-base'!A81,"")</f>
        <v>4</v>
      </c>
      <c r="B81" s="162">
        <f>'Orçamento-base'!B81</f>
        <v>70</v>
      </c>
      <c r="C81" s="162">
        <f>IF('Orçamento-base'!C81&gt;0,'Orçamento-base'!C81,"")</f>
        <v>11</v>
      </c>
      <c r="D81" s="156" t="str">
        <f>IF('Orçamento-base'!G81&gt;0,'Orçamento-base'!G81,"")</f>
        <v>ABRAÇADEIRA MANGOTE 20MM 61-69MM</v>
      </c>
      <c r="E81" s="184">
        <f>IF('Orçamento-base'!H81&gt;0,'Orçamento-base'!H81,"")</f>
        <v>2</v>
      </c>
      <c r="F81" s="156" t="str">
        <f>IF('Orçamento-base'!I81&gt;0,'Orçamento-base'!I81,"")</f>
        <v>un</v>
      </c>
      <c r="G81" s="174">
        <v>8.5</v>
      </c>
      <c r="H81" s="156">
        <f t="shared" si="1"/>
        <v>17</v>
      </c>
    </row>
    <row r="82" spans="1:8" x14ac:dyDescent="0.25">
      <c r="A82" s="162">
        <f>IF('Orçamento-base'!A82&gt;0,'Orçamento-base'!A82,"")</f>
        <v>4</v>
      </c>
      <c r="B82" s="162">
        <f>'Orçamento-base'!B82</f>
        <v>71</v>
      </c>
      <c r="C82" s="162">
        <f>IF('Orçamento-base'!C82&gt;0,'Orçamento-base'!C82,"")</f>
        <v>12</v>
      </c>
      <c r="D82" s="156" t="str">
        <f>IF('Orçamento-base'!G82&gt;0,'Orçamento-base'!G82,"")</f>
        <v xml:space="preserve">RETENTOR PINHÃO EIXO TRASEIRO </v>
      </c>
      <c r="E82" s="184">
        <f>IF('Orçamento-base'!H82&gt;0,'Orçamento-base'!H82,"")</f>
        <v>1</v>
      </c>
      <c r="F82" s="156" t="str">
        <f>IF('Orçamento-base'!I82&gt;0,'Orçamento-base'!I82,"")</f>
        <v>un</v>
      </c>
      <c r="G82" s="174">
        <v>16.8</v>
      </c>
      <c r="H82" s="156">
        <f t="shared" si="1"/>
        <v>16.8</v>
      </c>
    </row>
    <row r="83" spans="1:8" x14ac:dyDescent="0.25">
      <c r="A83" s="162">
        <f>IF('Orçamento-base'!A83&gt;0,'Orçamento-base'!A83,"")</f>
        <v>4</v>
      </c>
      <c r="B83" s="162">
        <f>'Orçamento-base'!B83</f>
        <v>72</v>
      </c>
      <c r="C83" s="162">
        <f>IF('Orçamento-base'!C83&gt;0,'Orçamento-base'!C83,"")</f>
        <v>13</v>
      </c>
      <c r="D83" s="156" t="str">
        <f>IF('Orçamento-base'!G83&gt;0,'Orçamento-base'!G83,"")</f>
        <v xml:space="preserve">ANEL VEDAÇÃO ORING 2152 </v>
      </c>
      <c r="E83" s="184">
        <f>IF('Orçamento-base'!H83&gt;0,'Orçamento-base'!H83,"")</f>
        <v>1</v>
      </c>
      <c r="F83" s="156" t="str">
        <f>IF('Orçamento-base'!I83&gt;0,'Orçamento-base'!I83,"")</f>
        <v>un</v>
      </c>
      <c r="G83" s="174">
        <v>2.5</v>
      </c>
      <c r="H83" s="156">
        <f t="shared" si="1"/>
        <v>2.5</v>
      </c>
    </row>
    <row r="84" spans="1:8" x14ac:dyDescent="0.25">
      <c r="A84" s="162">
        <f>IF('Orçamento-base'!A84&gt;0,'Orçamento-base'!A84,"")</f>
        <v>4</v>
      </c>
      <c r="B84" s="162">
        <f>'Orçamento-base'!B84</f>
        <v>73</v>
      </c>
      <c r="C84" s="162">
        <f>IF('Orçamento-base'!C84&gt;0,'Orçamento-base'!C84,"")</f>
        <v>14</v>
      </c>
      <c r="D84" s="156" t="str">
        <f>IF('Orçamento-base'!G84&gt;0,'Orçamento-base'!G84,"")</f>
        <v>PARAFUSO SEXT. 8.8  MA 10X40MM</v>
      </c>
      <c r="E84" s="184">
        <f>IF('Orçamento-base'!H84&gt;0,'Orçamento-base'!H84,"")</f>
        <v>1</v>
      </c>
      <c r="F84" s="156" t="str">
        <f>IF('Orçamento-base'!I84&gt;0,'Orçamento-base'!I84,"")</f>
        <v>un</v>
      </c>
      <c r="G84" s="174">
        <v>0.9</v>
      </c>
      <c r="H84" s="156">
        <f t="shared" si="1"/>
        <v>0.9</v>
      </c>
    </row>
    <row r="85" spans="1:8" x14ac:dyDescent="0.25">
      <c r="A85" s="162">
        <f>IF('Orçamento-base'!A85&gt;0,'Orçamento-base'!A85,"")</f>
        <v>4</v>
      </c>
      <c r="B85" s="162">
        <f>'Orçamento-base'!B85</f>
        <v>74</v>
      </c>
      <c r="C85" s="162">
        <f>IF('Orçamento-base'!C85&gt;0,'Orçamento-base'!C85,"")</f>
        <v>15</v>
      </c>
      <c r="D85" s="156" t="str">
        <f>IF('Orçamento-base'!G85&gt;0,'Orçamento-base'!G85,"")</f>
        <v>PORCA AUTOTRAVANTE MA 10MM - 2974</v>
      </c>
      <c r="E85" s="184">
        <f>IF('Orçamento-base'!H85&gt;0,'Orçamento-base'!H85,"")</f>
        <v>1</v>
      </c>
      <c r="F85" s="156" t="str">
        <f>IF('Orçamento-base'!I85&gt;0,'Orçamento-base'!I85,"")</f>
        <v>un</v>
      </c>
      <c r="G85" s="174">
        <v>0.9</v>
      </c>
      <c r="H85" s="156">
        <f t="shared" si="1"/>
        <v>0.9</v>
      </c>
    </row>
    <row r="86" spans="1:8" x14ac:dyDescent="0.25">
      <c r="A86" s="162">
        <f>IF('Orçamento-base'!A86&gt;0,'Orçamento-base'!A86,"")</f>
        <v>4</v>
      </c>
      <c r="B86" s="162">
        <f>'Orçamento-base'!B86</f>
        <v>75</v>
      </c>
      <c r="C86" s="162">
        <f>IF('Orçamento-base'!C86&gt;0,'Orçamento-base'!C86,"")</f>
        <v>16</v>
      </c>
      <c r="D86" s="156" t="str">
        <f>IF('Orçamento-base'!G86&gt;0,'Orçamento-base'!G86,"")</f>
        <v xml:space="preserve">ARRUELA LISA GROSSA 7/16 </v>
      </c>
      <c r="E86" s="184">
        <f>IF('Orçamento-base'!H86&gt;0,'Orçamento-base'!H86,"")</f>
        <v>1</v>
      </c>
      <c r="F86" s="156" t="str">
        <f>IF('Orçamento-base'!I86&gt;0,'Orçamento-base'!I86,"")</f>
        <v>un</v>
      </c>
      <c r="G86" s="174">
        <v>0.2</v>
      </c>
      <c r="H86" s="156">
        <f t="shared" si="1"/>
        <v>0.2</v>
      </c>
    </row>
    <row r="87" spans="1:8" x14ac:dyDescent="0.25">
      <c r="A87" s="162">
        <f>IF('Orçamento-base'!A87&gt;0,'Orçamento-base'!A87,"")</f>
        <v>4</v>
      </c>
      <c r="B87" s="162">
        <f>'Orçamento-base'!B87</f>
        <v>76</v>
      </c>
      <c r="C87" s="162">
        <f>IF('Orçamento-base'!C87&gt;0,'Orçamento-base'!C87,"")</f>
        <v>17</v>
      </c>
      <c r="D87" s="156" t="str">
        <f>IF('Orçamento-base'!G87&gt;0,'Orçamento-base'!G87,"")</f>
        <v xml:space="preserve">MANGUEIRA TRACTOR EM 853 2SN 12.70MM (1/2) </v>
      </c>
      <c r="E87" s="184">
        <f>IF('Orçamento-base'!H87&gt;0,'Orçamento-base'!H87,"")</f>
        <v>0.6</v>
      </c>
      <c r="F87" s="156" t="str">
        <f>IF('Orçamento-base'!I87&gt;0,'Orçamento-base'!I87,"")</f>
        <v>un</v>
      </c>
      <c r="G87" s="174">
        <v>53</v>
      </c>
      <c r="H87" s="156">
        <f t="shared" si="1"/>
        <v>31.8</v>
      </c>
    </row>
    <row r="88" spans="1:8" x14ac:dyDescent="0.25">
      <c r="A88" s="162">
        <f>IF('Orçamento-base'!A88&gt;0,'Orçamento-base'!A88,"")</f>
        <v>4</v>
      </c>
      <c r="B88" s="162">
        <f>'Orçamento-base'!B88</f>
        <v>77</v>
      </c>
      <c r="C88" s="162">
        <f>IF('Orçamento-base'!C88&gt;0,'Orçamento-base'!C88,"")</f>
        <v>18</v>
      </c>
      <c r="D88" s="156" t="str">
        <f>IF('Orçamento-base'!G88&gt;0,'Orçamento-base'!G88,"")</f>
        <v xml:space="preserve">CAPA PRENSADA NO SKIVE R1/R2 - 1/2 </v>
      </c>
      <c r="E88" s="184">
        <f>IF('Orçamento-base'!H88&gt;0,'Orçamento-base'!H88,"")</f>
        <v>2</v>
      </c>
      <c r="F88" s="156" t="str">
        <f>IF('Orçamento-base'!I88&gt;0,'Orçamento-base'!I88,"")</f>
        <v>un</v>
      </c>
      <c r="G88" s="174">
        <v>9</v>
      </c>
      <c r="H88" s="156">
        <f t="shared" si="1"/>
        <v>18</v>
      </c>
    </row>
    <row r="89" spans="1:8" x14ac:dyDescent="0.25">
      <c r="A89" s="162">
        <f>IF('Orçamento-base'!A89&gt;0,'Orçamento-base'!A89,"")</f>
        <v>4</v>
      </c>
      <c r="B89" s="162">
        <f>'Orçamento-base'!B89</f>
        <v>78</v>
      </c>
      <c r="C89" s="162">
        <f>IF('Orçamento-base'!C89&gt;0,'Orçamento-base'!C89,"")</f>
        <v>19</v>
      </c>
      <c r="D89" s="156" t="str">
        <f>IF('Orçamento-base'!G89&gt;0,'Orçamento-base'!G89,"")</f>
        <v xml:space="preserve">CONEXÃO MMN 8-8 </v>
      </c>
      <c r="E89" s="184">
        <f>IF('Orçamento-base'!H89&gt;0,'Orçamento-base'!H89,"")</f>
        <v>1</v>
      </c>
      <c r="F89" s="156" t="str">
        <f>IF('Orçamento-base'!I89&gt;0,'Orçamento-base'!I89,"")</f>
        <v>un</v>
      </c>
      <c r="G89" s="174">
        <v>12</v>
      </c>
      <c r="H89" s="156">
        <f t="shared" si="1"/>
        <v>12</v>
      </c>
    </row>
    <row r="90" spans="1:8" x14ac:dyDescent="0.25">
      <c r="A90" s="162">
        <f>IF('Orçamento-base'!A90&gt;0,'Orçamento-base'!A90,"")</f>
        <v>4</v>
      </c>
      <c r="B90" s="162">
        <f>'Orçamento-base'!B90</f>
        <v>79</v>
      </c>
      <c r="C90" s="162">
        <f>IF('Orçamento-base'!C90&gt;0,'Orçamento-base'!C90,"")</f>
        <v>20</v>
      </c>
      <c r="D90" s="156" t="str">
        <f>IF('Orçamento-base'!G90&gt;0,'Orçamento-base'!G90,"")</f>
        <v xml:space="preserve">CONEXÃO FG C.90 SEDE PLANA/ORFS - 13/16-16 1/2 </v>
      </c>
      <c r="E90" s="184">
        <f>IF('Orçamento-base'!H90&gt;0,'Orçamento-base'!H90,"")</f>
        <v>1</v>
      </c>
      <c r="F90" s="156" t="str">
        <f>IF('Orçamento-base'!I90&gt;0,'Orçamento-base'!I90,"")</f>
        <v>un</v>
      </c>
      <c r="G90" s="174">
        <v>18</v>
      </c>
      <c r="H90" s="156">
        <f t="shared" si="1"/>
        <v>18</v>
      </c>
    </row>
    <row r="91" spans="1:8" x14ac:dyDescent="0.25">
      <c r="A91" s="162">
        <f>IF('Orçamento-base'!A91&gt;0,'Orçamento-base'!A91,"")</f>
        <v>4</v>
      </c>
      <c r="B91" s="162">
        <f>'Orçamento-base'!B91</f>
        <v>80</v>
      </c>
      <c r="C91" s="162">
        <f>IF('Orçamento-base'!C91&gt;0,'Orçamento-base'!C91,"")</f>
        <v>21</v>
      </c>
      <c r="D91" s="156" t="str">
        <f>IF('Orçamento-base'!G91&gt;0,'Orçamento-base'!G91,"")</f>
        <v xml:space="preserve">MANGUEIRA EATON AEROQUIP 2TA - 3/4 - 3500 PSI </v>
      </c>
      <c r="E91" s="184">
        <f>IF('Orçamento-base'!H91&gt;0,'Orçamento-base'!H91,"")</f>
        <v>0.6</v>
      </c>
      <c r="F91" s="156" t="str">
        <f>IF('Orçamento-base'!I91&gt;0,'Orçamento-base'!I91,"")</f>
        <v>un</v>
      </c>
      <c r="G91" s="174">
        <v>88</v>
      </c>
      <c r="H91" s="156">
        <f t="shared" si="1"/>
        <v>52.8</v>
      </c>
    </row>
    <row r="92" spans="1:8" x14ac:dyDescent="0.25">
      <c r="A92" s="162">
        <f>IF('Orçamento-base'!A92&gt;0,'Orçamento-base'!A92,"")</f>
        <v>4</v>
      </c>
      <c r="B92" s="162">
        <f>'Orçamento-base'!B92</f>
        <v>81</v>
      </c>
      <c r="C92" s="162">
        <f>IF('Orçamento-base'!C92&gt;0,'Orçamento-base'!C92,"")</f>
        <v>22</v>
      </c>
      <c r="D92" s="156" t="str">
        <f>IF('Orçamento-base'!G92&gt;0,'Orçamento-base'!G92,"")</f>
        <v xml:space="preserve">CAPA PRENSADA 3/4 2TA </v>
      </c>
      <c r="E92" s="184">
        <f>IF('Orçamento-base'!H92&gt;0,'Orçamento-base'!H92,"")</f>
        <v>2</v>
      </c>
      <c r="F92" s="156" t="str">
        <f>IF('Orçamento-base'!I92&gt;0,'Orçamento-base'!I92,"")</f>
        <v>un</v>
      </c>
      <c r="G92" s="174">
        <v>14.5</v>
      </c>
      <c r="H92" s="156">
        <f t="shared" si="1"/>
        <v>29</v>
      </c>
    </row>
    <row r="93" spans="1:8" x14ac:dyDescent="0.25">
      <c r="A93" s="162">
        <f>IF('Orçamento-base'!A93&gt;0,'Orçamento-base'!A93,"")</f>
        <v>4</v>
      </c>
      <c r="B93" s="162">
        <f>'Orçamento-base'!B93</f>
        <v>82</v>
      </c>
      <c r="C93" s="162">
        <f>IF('Orçamento-base'!C93&gt;0,'Orçamento-base'!C93,"")</f>
        <v>23</v>
      </c>
      <c r="D93" s="156" t="str">
        <f>IF('Orçamento-base'!G93&gt;0,'Orçamento-base'!G93,"")</f>
        <v xml:space="preserve">CONEXÃO 6FSP 90° 12-12 INTERLOCK </v>
      </c>
      <c r="E93" s="184">
        <f>IF('Orçamento-base'!H93&gt;0,'Orçamento-base'!H93,"")</f>
        <v>1</v>
      </c>
      <c r="F93" s="156" t="str">
        <f>IF('Orçamento-base'!I93&gt;0,'Orçamento-base'!I93,"")</f>
        <v>un</v>
      </c>
      <c r="G93" s="174">
        <v>48</v>
      </c>
      <c r="H93" s="156">
        <f t="shared" si="1"/>
        <v>48</v>
      </c>
    </row>
    <row r="94" spans="1:8" x14ac:dyDescent="0.25">
      <c r="A94" s="162">
        <f>IF('Orçamento-base'!A94&gt;0,'Orçamento-base'!A94,"")</f>
        <v>4</v>
      </c>
      <c r="B94" s="162">
        <f>'Orçamento-base'!B94</f>
        <v>83</v>
      </c>
      <c r="C94" s="162">
        <f>IF('Orçamento-base'!C94&gt;0,'Orçamento-base'!C94,"")</f>
        <v>24</v>
      </c>
      <c r="D94" s="156" t="str">
        <f>IF('Orçamento-base'!G94&gt;0,'Orçamento-base'!G94,"")</f>
        <v xml:space="preserve">CONEXÃO MACHO NPT - 3/4 X 3/4 </v>
      </c>
      <c r="E94" s="184">
        <f>IF('Orçamento-base'!H94&gt;0,'Orçamento-base'!H94,"")</f>
        <v>1</v>
      </c>
      <c r="F94" s="156" t="str">
        <f>IF('Orçamento-base'!I94&gt;0,'Orçamento-base'!I94,"")</f>
        <v>un</v>
      </c>
      <c r="G94" s="174">
        <v>26.25</v>
      </c>
      <c r="H94" s="156">
        <f t="shared" si="1"/>
        <v>26.25</v>
      </c>
    </row>
    <row r="95" spans="1:8" x14ac:dyDescent="0.25">
      <c r="A95" s="162">
        <f>IF('Orçamento-base'!A95&gt;0,'Orçamento-base'!A95,"")</f>
        <v>4</v>
      </c>
      <c r="B95" s="162">
        <f>'Orçamento-base'!B95</f>
        <v>84</v>
      </c>
      <c r="C95" s="162">
        <f>IF('Orçamento-base'!C95&gt;0,'Orçamento-base'!C95,"")</f>
        <v>25</v>
      </c>
      <c r="D95" s="156" t="str">
        <f>IF('Orçamento-base'!G95&gt;0,'Orçamento-base'!G95,"")</f>
        <v>COXIM -</v>
      </c>
      <c r="E95" s="184">
        <f>IF('Orçamento-base'!H95&gt;0,'Orçamento-base'!H95,"")</f>
        <v>1</v>
      </c>
      <c r="F95" s="156" t="str">
        <f>IF('Orçamento-base'!I95&gt;0,'Orçamento-base'!I95,"")</f>
        <v>un</v>
      </c>
      <c r="G95" s="174">
        <v>10.5</v>
      </c>
      <c r="H95" s="156">
        <f t="shared" si="1"/>
        <v>10.5</v>
      </c>
    </row>
    <row r="96" spans="1:8" x14ac:dyDescent="0.25">
      <c r="A96" s="162">
        <f>IF('Orçamento-base'!A96&gt;0,'Orçamento-base'!A96,"")</f>
        <v>4</v>
      </c>
      <c r="B96" s="162">
        <f>'Orçamento-base'!B96</f>
        <v>85</v>
      </c>
      <c r="C96" s="162">
        <f>IF('Orçamento-base'!C96&gt;0,'Orçamento-base'!C96,"")</f>
        <v>26</v>
      </c>
      <c r="D96" s="156" t="str">
        <f>IF('Orçamento-base'!G96&gt;0,'Orçamento-base'!G96,"")</f>
        <v xml:space="preserve">ABRAÇADEIRA 127-140 </v>
      </c>
      <c r="E96" s="184">
        <f>IF('Orçamento-base'!H96&gt;0,'Orçamento-base'!H96,"")</f>
        <v>1</v>
      </c>
      <c r="F96" s="156" t="str">
        <f>IF('Orçamento-base'!I96&gt;0,'Orçamento-base'!I96,"")</f>
        <v>un</v>
      </c>
      <c r="G96" s="174">
        <v>9.5</v>
      </c>
      <c r="H96" s="156">
        <f t="shared" si="1"/>
        <v>9.5</v>
      </c>
    </row>
    <row r="97" spans="1:8" x14ac:dyDescent="0.25">
      <c r="A97" s="162">
        <f>IF('Orçamento-base'!A97&gt;0,'Orçamento-base'!A97,"")</f>
        <v>4</v>
      </c>
      <c r="B97" s="162">
        <f>'Orçamento-base'!B97</f>
        <v>86</v>
      </c>
      <c r="C97" s="162">
        <f>IF('Orçamento-base'!C97&gt;0,'Orçamento-base'!C97,"")</f>
        <v>27</v>
      </c>
      <c r="D97" s="156" t="str">
        <f>IF('Orçamento-base'!G97&gt;0,'Orçamento-base'!G97,"")</f>
        <v xml:space="preserve">ELETRODO DE CHANDRO 45-90 4,00MM </v>
      </c>
      <c r="E97" s="184">
        <f>IF('Orçamento-base'!H97&gt;0,'Orçamento-base'!H97,"")</f>
        <v>5</v>
      </c>
      <c r="F97" s="156" t="str">
        <f>IF('Orçamento-base'!I97&gt;0,'Orçamento-base'!I97,"")</f>
        <v>un</v>
      </c>
      <c r="G97" s="174">
        <v>5.88</v>
      </c>
      <c r="H97" s="156">
        <f t="shared" si="1"/>
        <v>29.4</v>
      </c>
    </row>
    <row r="98" spans="1:8" x14ac:dyDescent="0.25">
      <c r="A98" s="162">
        <f>IF('Orçamento-base'!A98&gt;0,'Orçamento-base'!A98,"")</f>
        <v>4</v>
      </c>
      <c r="B98" s="162">
        <f>'Orçamento-base'!B98</f>
        <v>87</v>
      </c>
      <c r="C98" s="162">
        <f>IF('Orçamento-base'!C98&gt;0,'Orçamento-base'!C98,"")</f>
        <v>28</v>
      </c>
      <c r="D98" s="156" t="str">
        <f>IF('Orçamento-base'!G98&gt;0,'Orçamento-base'!G98,"")</f>
        <v xml:space="preserve">SOLDA GÁS C-25 </v>
      </c>
      <c r="E98" s="184">
        <f>IF('Orçamento-base'!H98&gt;0,'Orçamento-base'!H98,"")</f>
        <v>25</v>
      </c>
      <c r="F98" s="156" t="str">
        <f>IF('Orçamento-base'!I98&gt;0,'Orçamento-base'!I98,"")</f>
        <v>un</v>
      </c>
      <c r="G98" s="174">
        <v>3.3</v>
      </c>
      <c r="H98" s="156">
        <f t="shared" si="1"/>
        <v>82.5</v>
      </c>
    </row>
    <row r="99" spans="1:8" x14ac:dyDescent="0.25">
      <c r="A99" s="162">
        <f>IF('Orçamento-base'!A99&gt;0,'Orçamento-base'!A99,"")</f>
        <v>4</v>
      </c>
      <c r="B99" s="162">
        <f>'Orçamento-base'!B99</f>
        <v>88</v>
      </c>
      <c r="C99" s="162">
        <f>IF('Orçamento-base'!C99&gt;0,'Orçamento-base'!C99,"")</f>
        <v>29</v>
      </c>
      <c r="D99" s="156" t="str">
        <f>IF('Orçamento-base'!G99&gt;0,'Orçamento-base'!G99,"")</f>
        <v>CAMISA CILINDRO GIRO</v>
      </c>
      <c r="E99" s="184">
        <f>IF('Orçamento-base'!H99&gt;0,'Orçamento-base'!H99,"")</f>
        <v>1</v>
      </c>
      <c r="F99" s="156" t="str">
        <f>IF('Orçamento-base'!I99&gt;0,'Orçamento-base'!I99,"")</f>
        <v>un</v>
      </c>
      <c r="G99" s="174">
        <v>980</v>
      </c>
      <c r="H99" s="156">
        <f t="shared" si="1"/>
        <v>980</v>
      </c>
    </row>
    <row r="100" spans="1:8" x14ac:dyDescent="0.25">
      <c r="A100" s="162">
        <f>IF('Orçamento-base'!A100&gt;0,'Orçamento-base'!A100,"")</f>
        <v>4</v>
      </c>
      <c r="B100" s="162">
        <f>'Orçamento-base'!B100</f>
        <v>89</v>
      </c>
      <c r="C100" s="162">
        <f>IF('Orçamento-base'!C100&gt;0,'Orçamento-base'!C100,"")</f>
        <v>30</v>
      </c>
      <c r="D100" s="156" t="str">
        <f>IF('Orçamento-base'!G100&gt;0,'Orçamento-base'!G100,"")</f>
        <v>TAMPA DO ESTABILIZADOR</v>
      </c>
      <c r="E100" s="184">
        <f>IF('Orçamento-base'!H100&gt;0,'Orçamento-base'!H100,"")</f>
        <v>1</v>
      </c>
      <c r="F100" s="156" t="str">
        <f>IF('Orçamento-base'!I100&gt;0,'Orçamento-base'!I100,"")</f>
        <v>un</v>
      </c>
      <c r="G100" s="174">
        <v>297</v>
      </c>
      <c r="H100" s="156">
        <f t="shared" si="1"/>
        <v>297</v>
      </c>
    </row>
    <row r="101" spans="1:8" x14ac:dyDescent="0.25">
      <c r="A101" s="162">
        <f>IF('Orçamento-base'!A101&gt;0,'Orçamento-base'!A101,"")</f>
        <v>4</v>
      </c>
      <c r="B101" s="162">
        <f>'Orçamento-base'!B101</f>
        <v>90</v>
      </c>
      <c r="C101" s="162">
        <f>IF('Orçamento-base'!C101&gt;0,'Orçamento-base'!C101,"")</f>
        <v>31</v>
      </c>
      <c r="D101" s="156" t="str">
        <f>IF('Orçamento-base'!G101&gt;0,'Orçamento-base'!G101,"")</f>
        <v>GRAXEIRA 3/8 RETA</v>
      </c>
      <c r="E101" s="184">
        <f>IF('Orçamento-base'!H101&gt;0,'Orçamento-base'!H101,"")</f>
        <v>4</v>
      </c>
      <c r="F101" s="156" t="str">
        <f>IF('Orçamento-base'!I101&gt;0,'Orçamento-base'!I101,"")</f>
        <v>un</v>
      </c>
      <c r="G101" s="174">
        <v>1</v>
      </c>
      <c r="H101" s="156">
        <f t="shared" si="1"/>
        <v>4</v>
      </c>
    </row>
    <row r="102" spans="1:8" x14ac:dyDescent="0.25">
      <c r="A102" s="162">
        <f>IF('Orçamento-base'!A102&gt;0,'Orçamento-base'!A102,"")</f>
        <v>4</v>
      </c>
      <c r="B102" s="162">
        <f>'Orçamento-base'!B102</f>
        <v>91</v>
      </c>
      <c r="C102" s="162">
        <f>IF('Orçamento-base'!C102&gt;0,'Orçamento-base'!C102,"")</f>
        <v>32</v>
      </c>
      <c r="D102" s="156" t="str">
        <f>IF('Orçamento-base'!G102&gt;0,'Orçamento-base'!G102,"")</f>
        <v xml:space="preserve">ANEL DE BORRACHA </v>
      </c>
      <c r="E102" s="184">
        <f>IF('Orçamento-base'!H102&gt;0,'Orçamento-base'!H102,"")</f>
        <v>2</v>
      </c>
      <c r="F102" s="156" t="str">
        <f>IF('Orçamento-base'!I102&gt;0,'Orçamento-base'!I102,"")</f>
        <v>un</v>
      </c>
      <c r="G102" s="174">
        <v>45</v>
      </c>
      <c r="H102" s="156">
        <f t="shared" si="1"/>
        <v>90</v>
      </c>
    </row>
    <row r="103" spans="1:8" x14ac:dyDescent="0.25">
      <c r="A103" s="162">
        <f>IF('Orçamento-base'!A103&gt;0,'Orçamento-base'!A103,"")</f>
        <v>4</v>
      </c>
      <c r="B103" s="162">
        <f>'Orçamento-base'!B103</f>
        <v>92</v>
      </c>
      <c r="C103" s="162">
        <f>IF('Orçamento-base'!C103&gt;0,'Orçamento-base'!C103,"")</f>
        <v>33</v>
      </c>
      <c r="D103" s="156" t="str">
        <f>IF('Orçamento-base'!G103&gt;0,'Orçamento-base'!G103,"")</f>
        <v>RASPADOR 85999138</v>
      </c>
      <c r="E103" s="184">
        <f>IF('Orçamento-base'!H103&gt;0,'Orçamento-base'!H103,"")</f>
        <v>2</v>
      </c>
      <c r="F103" s="156" t="str">
        <f>IF('Orçamento-base'!I103&gt;0,'Orçamento-base'!I103,"")</f>
        <v>un</v>
      </c>
      <c r="G103" s="174">
        <v>15</v>
      </c>
      <c r="H103" s="156">
        <f t="shared" si="1"/>
        <v>30</v>
      </c>
    </row>
    <row r="104" spans="1:8" x14ac:dyDescent="0.25">
      <c r="A104" s="162">
        <f>IF('Orçamento-base'!A104&gt;0,'Orçamento-base'!A104,"")</f>
        <v>4</v>
      </c>
      <c r="B104" s="162">
        <f>'Orçamento-base'!B104</f>
        <v>93</v>
      </c>
      <c r="C104" s="162">
        <f>IF('Orçamento-base'!C104&gt;0,'Orçamento-base'!C104,"")</f>
        <v>34</v>
      </c>
      <c r="D104" s="156" t="str">
        <f>IF('Orçamento-base'!G104&gt;0,'Orçamento-base'!G104,"")</f>
        <v>KIT VEDAÇÃO COMANDO DIANTEIRO</v>
      </c>
      <c r="E104" s="184">
        <f>IF('Orçamento-base'!H104&gt;0,'Orçamento-base'!H104,"")</f>
        <v>1</v>
      </c>
      <c r="F104" s="156" t="str">
        <f>IF('Orçamento-base'!I104&gt;0,'Orçamento-base'!I104,"")</f>
        <v>un</v>
      </c>
      <c r="G104" s="174">
        <v>88</v>
      </c>
      <c r="H104" s="156">
        <f t="shared" si="1"/>
        <v>88</v>
      </c>
    </row>
    <row r="105" spans="1:8" x14ac:dyDescent="0.25">
      <c r="A105" s="162">
        <f>IF('Orçamento-base'!A105&gt;0,'Orçamento-base'!A105,"")</f>
        <v>4</v>
      </c>
      <c r="B105" s="162">
        <f>'Orçamento-base'!B105</f>
        <v>94</v>
      </c>
      <c r="C105" s="162">
        <f>IF('Orçamento-base'!C105&gt;0,'Orçamento-base'!C105,"")</f>
        <v>35</v>
      </c>
      <c r="D105" s="156" t="str">
        <f>IF('Orçamento-base'!G105&gt;0,'Orçamento-base'!G105,"")</f>
        <v xml:space="preserve">REPARO CILINDRO DIREÇÃO </v>
      </c>
      <c r="E105" s="184">
        <f>IF('Orçamento-base'!H105&gt;0,'Orçamento-base'!H105,"")</f>
        <v>1</v>
      </c>
      <c r="F105" s="156" t="str">
        <f>IF('Orçamento-base'!I105&gt;0,'Orçamento-base'!I105,"")</f>
        <v>un</v>
      </c>
      <c r="G105" s="174">
        <v>115</v>
      </c>
      <c r="H105" s="156">
        <f t="shared" si="1"/>
        <v>115</v>
      </c>
    </row>
    <row r="106" spans="1:8" x14ac:dyDescent="0.25">
      <c r="A106" s="162">
        <f>IF('Orçamento-base'!A106&gt;0,'Orçamento-base'!A106,"")</f>
        <v>4</v>
      </c>
      <c r="B106" s="162">
        <f>'Orçamento-base'!B106</f>
        <v>95</v>
      </c>
      <c r="C106" s="162">
        <f>IF('Orçamento-base'!C106&gt;0,'Orçamento-base'!C106,"")</f>
        <v>36</v>
      </c>
      <c r="D106" s="156" t="str">
        <f>IF('Orçamento-base'!G106&gt;0,'Orçamento-base'!G106,"")</f>
        <v xml:space="preserve">RETENTOR 40235A1 </v>
      </c>
      <c r="E106" s="184">
        <f>IF('Orçamento-base'!H106&gt;0,'Orçamento-base'!H106,"")</f>
        <v>2</v>
      </c>
      <c r="F106" s="156" t="str">
        <f>IF('Orçamento-base'!I106&gt;0,'Orçamento-base'!I106,"")</f>
        <v>un</v>
      </c>
      <c r="G106" s="174">
        <v>48</v>
      </c>
      <c r="H106" s="156">
        <f t="shared" si="1"/>
        <v>96</v>
      </c>
    </row>
    <row r="107" spans="1:8" x14ac:dyDescent="0.25">
      <c r="A107" s="162">
        <f>IF('Orçamento-base'!A107&gt;0,'Orçamento-base'!A107,"")</f>
        <v>4</v>
      </c>
      <c r="B107" s="162">
        <f>'Orçamento-base'!B107</f>
        <v>96</v>
      </c>
      <c r="C107" s="162">
        <f>IF('Orçamento-base'!C107&gt;0,'Orçamento-base'!C107,"")</f>
        <v>37</v>
      </c>
      <c r="D107" s="156" t="str">
        <f>IF('Orçamento-base'!G107&gt;0,'Orçamento-base'!G107,"")</f>
        <v>RETENTOR 70634037 -</v>
      </c>
      <c r="E107" s="184">
        <f>IF('Orçamento-base'!H107&gt;0,'Orçamento-base'!H107,"")</f>
        <v>2</v>
      </c>
      <c r="F107" s="156" t="str">
        <f>IF('Orçamento-base'!I107&gt;0,'Orçamento-base'!I107,"")</f>
        <v>un</v>
      </c>
      <c r="G107" s="174">
        <v>45</v>
      </c>
      <c r="H107" s="156">
        <f t="shared" si="1"/>
        <v>90</v>
      </c>
    </row>
    <row r="108" spans="1:8" x14ac:dyDescent="0.25">
      <c r="A108" s="162">
        <f>IF('Orçamento-base'!A108&gt;0,'Orçamento-base'!A108,"")</f>
        <v>4</v>
      </c>
      <c r="B108" s="162">
        <f>'Orçamento-base'!B108</f>
        <v>97</v>
      </c>
      <c r="C108" s="162">
        <f>IF('Orçamento-base'!C108&gt;0,'Orçamento-base'!C108,"")</f>
        <v>38</v>
      </c>
      <c r="D108" s="156" t="str">
        <f>IF('Orçamento-base'!G108&gt;0,'Orçamento-base'!G108,"")</f>
        <v xml:space="preserve">GRAXEIRA POL. 3/8 RETA </v>
      </c>
      <c r="E108" s="184">
        <f>IF('Orçamento-base'!H108&gt;0,'Orçamento-base'!H108,"")</f>
        <v>2</v>
      </c>
      <c r="F108" s="156" t="str">
        <f>IF('Orçamento-base'!I108&gt;0,'Orçamento-base'!I108,"")</f>
        <v>un</v>
      </c>
      <c r="G108" s="174">
        <v>3</v>
      </c>
      <c r="H108" s="156">
        <f t="shared" si="1"/>
        <v>6</v>
      </c>
    </row>
    <row r="109" spans="1:8" x14ac:dyDescent="0.25">
      <c r="A109" s="162">
        <f>IF('Orçamento-base'!A109&gt;0,'Orçamento-base'!A109,"")</f>
        <v>4</v>
      </c>
      <c r="B109" s="162">
        <f>'Orçamento-base'!B109</f>
        <v>98</v>
      </c>
      <c r="C109" s="162">
        <f>IF('Orçamento-base'!C109&gt;0,'Orçamento-base'!C109,"")</f>
        <v>39</v>
      </c>
      <c r="D109" s="156" t="str">
        <f>IF('Orçamento-base'!G109&gt;0,'Orçamento-base'!G109,"")</f>
        <v>CONTRAPINO 1/8 X 2 1/2</v>
      </c>
      <c r="E109" s="184">
        <f>IF('Orçamento-base'!H109&gt;0,'Orçamento-base'!H109,"")</f>
        <v>1</v>
      </c>
      <c r="F109" s="156" t="str">
        <f>IF('Orçamento-base'!I109&gt;0,'Orçamento-base'!I109,"")</f>
        <v>un</v>
      </c>
      <c r="G109" s="174">
        <v>0.3</v>
      </c>
      <c r="H109" s="156">
        <f t="shared" si="1"/>
        <v>0.3</v>
      </c>
    </row>
    <row r="110" spans="1:8" x14ac:dyDescent="0.25">
      <c r="A110" s="162">
        <f>IF('Orçamento-base'!A110&gt;0,'Orçamento-base'!A110,"")</f>
        <v>4</v>
      </c>
      <c r="B110" s="162">
        <f>'Orçamento-base'!B110</f>
        <v>99</v>
      </c>
      <c r="C110" s="162">
        <f>IF('Orçamento-base'!C110&gt;0,'Orçamento-base'!C110,"")</f>
        <v>40</v>
      </c>
      <c r="D110" s="156" t="str">
        <f>IF('Orçamento-base'!G110&gt;0,'Orçamento-base'!G110,"")</f>
        <v xml:space="preserve">BARRA COMPLETA </v>
      </c>
      <c r="E110" s="184">
        <f>IF('Orçamento-base'!H110&gt;0,'Orçamento-base'!H110,"")</f>
        <v>1</v>
      </c>
      <c r="F110" s="156" t="str">
        <f>IF('Orçamento-base'!I110&gt;0,'Orçamento-base'!I110,"")</f>
        <v>un</v>
      </c>
      <c r="G110" s="174">
        <v>520</v>
      </c>
      <c r="H110" s="156">
        <f t="shared" si="1"/>
        <v>520</v>
      </c>
    </row>
    <row r="111" spans="1:8" x14ac:dyDescent="0.25">
      <c r="A111" s="162">
        <f>IF('Orçamento-base'!A111&gt;0,'Orçamento-base'!A111,"")</f>
        <v>4</v>
      </c>
      <c r="B111" s="162">
        <f>'Orçamento-base'!B111</f>
        <v>100</v>
      </c>
      <c r="C111" s="162">
        <f>IF('Orçamento-base'!C111&gt;0,'Orçamento-base'!C111,"")</f>
        <v>41</v>
      </c>
      <c r="D111" s="156" t="str">
        <f>IF('Orçamento-base'!G111&gt;0,'Orçamento-base'!G111,"")</f>
        <v>ANEL ORING 2.62X20.30 -</v>
      </c>
      <c r="E111" s="184">
        <f>IF('Orçamento-base'!H111&gt;0,'Orçamento-base'!H111,"")</f>
        <v>4</v>
      </c>
      <c r="F111" s="156" t="str">
        <f>IF('Orçamento-base'!I111&gt;0,'Orçamento-base'!I111,"")</f>
        <v>un</v>
      </c>
      <c r="G111" s="174">
        <v>0.6</v>
      </c>
      <c r="H111" s="156">
        <f t="shared" si="1"/>
        <v>2.4</v>
      </c>
    </row>
    <row r="112" spans="1:8" x14ac:dyDescent="0.25">
      <c r="A112" s="162">
        <f>IF('Orçamento-base'!A112&gt;0,'Orçamento-base'!A112,"")</f>
        <v>4</v>
      </c>
      <c r="B112" s="162">
        <f>'Orçamento-base'!B112</f>
        <v>101</v>
      </c>
      <c r="C112" s="162">
        <f>IF('Orçamento-base'!C112&gt;0,'Orçamento-base'!C112,"")</f>
        <v>42</v>
      </c>
      <c r="D112" s="156" t="str">
        <f>IF('Orçamento-base'!G112&gt;0,'Orçamento-base'!G112,"")</f>
        <v>REPARO CILINDRO DO GIRO 87445307</v>
      </c>
      <c r="E112" s="184">
        <f>IF('Orçamento-base'!H112&gt;0,'Orçamento-base'!H112,"")</f>
        <v>2</v>
      </c>
      <c r="F112" s="156" t="str">
        <f>IF('Orçamento-base'!I112&gt;0,'Orçamento-base'!I112,"")</f>
        <v>un</v>
      </c>
      <c r="G112" s="174">
        <v>197</v>
      </c>
      <c r="H112" s="156">
        <f t="shared" si="1"/>
        <v>394</v>
      </c>
    </row>
    <row r="113" spans="1:8" x14ac:dyDescent="0.25">
      <c r="A113" s="162">
        <f>IF('Orçamento-base'!A113&gt;0,'Orçamento-base'!A113,"")</f>
        <v>4</v>
      </c>
      <c r="B113" s="162">
        <f>'Orçamento-base'!B113</f>
        <v>102</v>
      </c>
      <c r="C113" s="162">
        <f>IF('Orçamento-base'!C113&gt;0,'Orçamento-base'!C113,"")</f>
        <v>43</v>
      </c>
      <c r="D113" s="156" t="str">
        <f>IF('Orçamento-base'!G113&gt;0,'Orçamento-base'!G113,"")</f>
        <v>MANGUEIRA 3/8 2TA -</v>
      </c>
      <c r="E113" s="184">
        <f>IF('Orçamento-base'!H113&gt;0,'Orçamento-base'!H113,"")</f>
        <v>2.5499999999999998</v>
      </c>
      <c r="F113" s="156" t="str">
        <f>IF('Orçamento-base'!I113&gt;0,'Orçamento-base'!I113,"")</f>
        <v>un</v>
      </c>
      <c r="G113" s="174">
        <v>39</v>
      </c>
      <c r="H113" s="156">
        <f t="shared" si="1"/>
        <v>99.45</v>
      </c>
    </row>
    <row r="114" spans="1:8" x14ac:dyDescent="0.25">
      <c r="A114" s="162">
        <f>IF('Orçamento-base'!A114&gt;0,'Orçamento-base'!A114,"")</f>
        <v>4</v>
      </c>
      <c r="B114" s="162">
        <f>'Orçamento-base'!B114</f>
        <v>103</v>
      </c>
      <c r="C114" s="162">
        <f>IF('Orçamento-base'!C114&gt;0,'Orçamento-base'!C114,"")</f>
        <v>44</v>
      </c>
      <c r="D114" s="156" t="str">
        <f>IF('Orçamento-base'!G114&gt;0,'Orçamento-base'!G114,"")</f>
        <v>CAPA PRENSADA NO SKIVE R1/R2 - 3/8 -</v>
      </c>
      <c r="E114" s="184">
        <f>IF('Orçamento-base'!H114&gt;0,'Orçamento-base'!H114,"")</f>
        <v>6</v>
      </c>
      <c r="F114" s="156" t="str">
        <f>IF('Orçamento-base'!I114&gt;0,'Orçamento-base'!I114,"")</f>
        <v>un</v>
      </c>
      <c r="G114" s="174">
        <v>7</v>
      </c>
      <c r="H114" s="156">
        <f t="shared" si="1"/>
        <v>42</v>
      </c>
    </row>
    <row r="115" spans="1:8" x14ac:dyDescent="0.25">
      <c r="A115" s="162">
        <f>IF('Orçamento-base'!A115&gt;0,'Orçamento-base'!A115,"")</f>
        <v>4</v>
      </c>
      <c r="B115" s="162">
        <f>'Orçamento-base'!B115</f>
        <v>104</v>
      </c>
      <c r="C115" s="162">
        <f>IF('Orçamento-base'!C115&gt;0,'Orçamento-base'!C115,"")</f>
        <v>45</v>
      </c>
      <c r="D115" s="156" t="str">
        <f>IF('Orçamento-base'!G115&gt;0,'Orçamento-base'!G115,"")</f>
        <v>CONEXÃO MACHO NPT -  1/2-14 X 3/8 -</v>
      </c>
      <c r="E115" s="184">
        <f>IF('Orçamento-base'!H115&gt;0,'Orçamento-base'!H115,"")</f>
        <v>4</v>
      </c>
      <c r="F115" s="156" t="str">
        <f>IF('Orçamento-base'!I115&gt;0,'Orçamento-base'!I115,"")</f>
        <v>un</v>
      </c>
      <c r="G115" s="174">
        <v>14.5</v>
      </c>
      <c r="H115" s="156">
        <f t="shared" si="1"/>
        <v>58</v>
      </c>
    </row>
    <row r="116" spans="1:8" x14ac:dyDescent="0.25">
      <c r="A116" s="162">
        <f>IF('Orçamento-base'!A116&gt;0,'Orçamento-base'!A116,"")</f>
        <v>4</v>
      </c>
      <c r="B116" s="162">
        <f>'Orçamento-base'!B116</f>
        <v>105</v>
      </c>
      <c r="C116" s="162">
        <f>IF('Orçamento-base'!C116&gt;0,'Orçamento-base'!C116,"")</f>
        <v>46</v>
      </c>
      <c r="D116" s="156" t="str">
        <f>IF('Orçamento-base'!G116&gt;0,'Orçamento-base'!G116,"")</f>
        <v>CONEXÃO FG 13/16 SEDE PLANA X 3/8</v>
      </c>
      <c r="E116" s="184">
        <f>IF('Orçamento-base'!H116&gt;0,'Orçamento-base'!H116,"")</f>
        <v>2</v>
      </c>
      <c r="F116" s="156" t="str">
        <f>IF('Orçamento-base'!I116&gt;0,'Orçamento-base'!I116,"")</f>
        <v>un</v>
      </c>
      <c r="G116" s="174">
        <v>16.5</v>
      </c>
      <c r="H116" s="156">
        <f t="shared" si="1"/>
        <v>33</v>
      </c>
    </row>
    <row r="117" spans="1:8" x14ac:dyDescent="0.25">
      <c r="A117" s="162">
        <f>IF('Orçamento-base'!A117&gt;0,'Orçamento-base'!A117,"")</f>
        <v>4</v>
      </c>
      <c r="B117" s="162">
        <f>'Orçamento-base'!B117</f>
        <v>106</v>
      </c>
      <c r="C117" s="162">
        <f>IF('Orçamento-base'!C117&gt;0,'Orçamento-base'!C117,"")</f>
        <v>47</v>
      </c>
      <c r="D117" s="156" t="str">
        <f>IF('Orçamento-base'!G117&gt;0,'Orçamento-base'!G117,"")</f>
        <v>REPARO CILINDRO ESTABILIZADOR</v>
      </c>
      <c r="E117" s="184">
        <f>IF('Orçamento-base'!H117&gt;0,'Orçamento-base'!H117,"")</f>
        <v>2</v>
      </c>
      <c r="F117" s="156" t="str">
        <f>IF('Orçamento-base'!I117&gt;0,'Orçamento-base'!I117,"")</f>
        <v>un</v>
      </c>
      <c r="G117" s="174">
        <v>218</v>
      </c>
      <c r="H117" s="156">
        <f t="shared" si="1"/>
        <v>436</v>
      </c>
    </row>
    <row r="118" spans="1:8" x14ac:dyDescent="0.25">
      <c r="A118" s="162">
        <f>IF('Orçamento-base'!A118&gt;0,'Orçamento-base'!A118,"")</f>
        <v>4</v>
      </c>
      <c r="B118" s="162">
        <f>'Orçamento-base'!B118</f>
        <v>107</v>
      </c>
      <c r="C118" s="162">
        <f>IF('Orçamento-base'!C118&gt;0,'Orçamento-base'!C118,"")</f>
        <v>48</v>
      </c>
      <c r="D118" s="156" t="str">
        <f>IF('Orçamento-base'!G118&gt;0,'Orçamento-base'!G118,"")</f>
        <v xml:space="preserve">LITRO DE ÓLEO ISAFLUIDO 433 HD SAE30 </v>
      </c>
      <c r="E118" s="184">
        <f>IF('Orçamento-base'!H118&gt;0,'Orçamento-base'!H118,"")</f>
        <v>20</v>
      </c>
      <c r="F118" s="156" t="str">
        <f>IF('Orçamento-base'!I118&gt;0,'Orçamento-base'!I118,"")</f>
        <v>l</v>
      </c>
      <c r="G118" s="174">
        <v>24.5</v>
      </c>
      <c r="H118" s="156">
        <f t="shared" si="1"/>
        <v>490</v>
      </c>
    </row>
    <row r="119" spans="1:8" x14ac:dyDescent="0.25">
      <c r="A119" s="162">
        <f>IF('Orçamento-base'!A119&gt;0,'Orçamento-base'!A119,"")</f>
        <v>4</v>
      </c>
      <c r="B119" s="162">
        <f>'Orçamento-base'!B119</f>
        <v>108</v>
      </c>
      <c r="C119" s="162">
        <f>IF('Orçamento-base'!C119&gt;0,'Orçamento-base'!C119,"")</f>
        <v>49</v>
      </c>
      <c r="D119" s="156" t="str">
        <f>IF('Orçamento-base'!G119&gt;0,'Orçamento-base'!G119,"")</f>
        <v xml:space="preserve">LITRO DE ÓLEO HIDRÁULICO 68 - </v>
      </c>
      <c r="E119" s="184">
        <f>IF('Orçamento-base'!H119&gt;0,'Orçamento-base'!H119,"")</f>
        <v>40</v>
      </c>
      <c r="F119" s="156" t="str">
        <f>IF('Orçamento-base'!I119&gt;0,'Orçamento-base'!I119,"")</f>
        <v>l</v>
      </c>
      <c r="G119" s="174">
        <v>20</v>
      </c>
      <c r="H119" s="156">
        <f t="shared" si="1"/>
        <v>800</v>
      </c>
    </row>
    <row r="120" spans="1:8" x14ac:dyDescent="0.25">
      <c r="A120" s="162">
        <f>IF('Orçamento-base'!A120&gt;0,'Orçamento-base'!A120,"")</f>
        <v>4</v>
      </c>
      <c r="B120" s="162">
        <f>'Orçamento-base'!B120</f>
        <v>109</v>
      </c>
      <c r="C120" s="162">
        <f>IF('Orçamento-base'!C120&gt;0,'Orçamento-base'!C120,"")</f>
        <v>50</v>
      </c>
      <c r="D120" s="156" t="str">
        <f>IF('Orçamento-base'!G120&gt;0,'Orçamento-base'!G120,"")</f>
        <v xml:space="preserve">MÃO DE OBRA/SERVIÇOS -  SUBSTITUIR REPAROS CAMISA DO ESTABILIZADOR, SUBSTITUIR REPARO DO GIRO, SUBSTITUIR RETENTOR TRASEIRO DO MOTOR, SUBSTITUIR VEDAÇÕES COMANDO DIANTEIRO, SUBSTITUIR FILTRO, ELIMINAR VAZAMENTO HIDRAULICOS, CONSERTO DO ASSENTO OPERADORES E SOLDA NO GIRO DA LANÇA </v>
      </c>
      <c r="E120" s="184">
        <f>IF('Orçamento-base'!H120&gt;0,'Orçamento-base'!H120,"")</f>
        <v>1</v>
      </c>
      <c r="F120" s="156" t="str">
        <f>IF('Orçamento-base'!I120&gt;0,'Orçamento-base'!I120,"")</f>
        <v>h</v>
      </c>
      <c r="G120" s="174">
        <v>9450</v>
      </c>
      <c r="H120" s="156">
        <f t="shared" si="1"/>
        <v>9450</v>
      </c>
    </row>
    <row r="121" spans="1:8" x14ac:dyDescent="0.25">
      <c r="A121" s="162">
        <f>IF('Orçamento-base'!A121&gt;0,'Orçamento-base'!A121,"")</f>
        <v>5</v>
      </c>
      <c r="B121" s="162">
        <f>'Orçamento-base'!B121</f>
        <v>110</v>
      </c>
      <c r="C121" s="162">
        <f>IF('Orçamento-base'!C121&gt;0,'Orçamento-base'!C121,"")</f>
        <v>51</v>
      </c>
      <c r="D121" s="156" t="str">
        <f>IF('Orçamento-base'!G121&gt;0,'Orçamento-base'!G121,"")</f>
        <v>LIBRA DE OXIGÊNIO</v>
      </c>
      <c r="E121" s="184">
        <f>IF('Orçamento-base'!H121&gt;0,'Orçamento-base'!H121,"")</f>
        <v>40</v>
      </c>
      <c r="F121" s="156" t="str">
        <f>IF('Orçamento-base'!I121&gt;0,'Orçamento-base'!I121,"")</f>
        <v>lb</v>
      </c>
      <c r="G121" s="174">
        <v>3.5</v>
      </c>
      <c r="H121" s="156">
        <f t="shared" si="1"/>
        <v>140</v>
      </c>
    </row>
    <row r="122" spans="1:8" x14ac:dyDescent="0.25">
      <c r="A122" s="162">
        <f>IF('Orçamento-base'!A122&gt;0,'Orçamento-base'!A122,"")</f>
        <v>5</v>
      </c>
      <c r="B122" s="162">
        <f>'Orçamento-base'!B122</f>
        <v>111</v>
      </c>
      <c r="C122" s="162">
        <f>IF('Orçamento-base'!C122&gt;0,'Orçamento-base'!C122,"")</f>
        <v>52</v>
      </c>
      <c r="D122" s="156" t="str">
        <f>IF('Orçamento-base'!G122&gt;0,'Orçamento-base'!G122,"")</f>
        <v xml:space="preserve">ELETRODO 4MM 4800 (15p/kg) </v>
      </c>
      <c r="E122" s="184">
        <f>IF('Orçamento-base'!H122&gt;0,'Orçamento-base'!H122,"")</f>
        <v>45</v>
      </c>
      <c r="F122" s="156" t="str">
        <f>IF('Orçamento-base'!I122&gt;0,'Orçamento-base'!I122,"")</f>
        <v>un</v>
      </c>
      <c r="G122" s="174">
        <v>9.5</v>
      </c>
      <c r="H122" s="156">
        <f t="shared" si="1"/>
        <v>427.5</v>
      </c>
    </row>
    <row r="123" spans="1:8" x14ac:dyDescent="0.25">
      <c r="A123" s="162">
        <f>IF('Orçamento-base'!A123&gt;0,'Orçamento-base'!A123,"")</f>
        <v>5</v>
      </c>
      <c r="B123" s="162">
        <f>'Orçamento-base'!B123</f>
        <v>112</v>
      </c>
      <c r="C123" s="162">
        <f>IF('Orçamento-base'!C123&gt;0,'Orçamento-base'!C123,"")</f>
        <v>53</v>
      </c>
      <c r="D123" s="156" t="str">
        <f>IF('Orçamento-base'!G123&gt;0,'Orçamento-base'!G123,"")</f>
        <v xml:space="preserve">CHAPA DE AÇO 1045 (VALOR POR KG) 1200X3000X1/4 - </v>
      </c>
      <c r="E123" s="184">
        <f>IF('Orçamento-base'!H123&gt;0,'Orçamento-base'!H123,"")</f>
        <v>24</v>
      </c>
      <c r="F123" s="156" t="str">
        <f>IF('Orçamento-base'!I123&gt;0,'Orçamento-base'!I123,"")</f>
        <v>un</v>
      </c>
      <c r="G123" s="174">
        <v>25</v>
      </c>
      <c r="H123" s="156">
        <f t="shared" si="1"/>
        <v>600</v>
      </c>
    </row>
    <row r="124" spans="1:8" x14ac:dyDescent="0.25">
      <c r="A124" s="162">
        <f>IF('Orçamento-base'!A124&gt;0,'Orçamento-base'!A124,"")</f>
        <v>5</v>
      </c>
      <c r="B124" s="162">
        <f>'Orçamento-base'!B124</f>
        <v>113</v>
      </c>
      <c r="C124" s="162">
        <f>IF('Orçamento-base'!C124&gt;0,'Orçamento-base'!C124,"")</f>
        <v>54</v>
      </c>
      <c r="D124" s="156" t="str">
        <f>IF('Orçamento-base'!G124&gt;0,'Orçamento-base'!G124,"")</f>
        <v xml:space="preserve">PARAFUSO DE LÂMINA UNC 12.9 3/4X2.3/4 </v>
      </c>
      <c r="E124" s="184">
        <f>IF('Orçamento-base'!H124&gt;0,'Orçamento-base'!H124,"")</f>
        <v>2</v>
      </c>
      <c r="F124" s="156" t="str">
        <f>IF('Orçamento-base'!I124&gt;0,'Orçamento-base'!I124,"")</f>
        <v>un</v>
      </c>
      <c r="G124" s="174">
        <v>8.1999999999999993</v>
      </c>
      <c r="H124" s="156">
        <f t="shared" si="1"/>
        <v>16.399999999999999</v>
      </c>
    </row>
    <row r="125" spans="1:8" x14ac:dyDescent="0.25">
      <c r="A125" s="162">
        <f>IF('Orçamento-base'!A125&gt;0,'Orçamento-base'!A125,"")</f>
        <v>5</v>
      </c>
      <c r="B125" s="162">
        <f>'Orçamento-base'!B125</f>
        <v>114</v>
      </c>
      <c r="C125" s="162">
        <f>IF('Orçamento-base'!C125&gt;0,'Orçamento-base'!C125,"")</f>
        <v>55</v>
      </c>
      <c r="D125" s="156" t="str">
        <f>IF('Orçamento-base'!G125&gt;0,'Orçamento-base'!G125,"")</f>
        <v>PORCA 3/4 SEXTAVADA NC/NF</v>
      </c>
      <c r="E125" s="184">
        <f>IF('Orçamento-base'!H125&gt;0,'Orçamento-base'!H125,"")</f>
        <v>2</v>
      </c>
      <c r="F125" s="156" t="str">
        <f>IF('Orçamento-base'!I125&gt;0,'Orçamento-base'!I125,"")</f>
        <v>un</v>
      </c>
      <c r="G125" s="174">
        <v>4</v>
      </c>
      <c r="H125" s="156">
        <f t="shared" si="1"/>
        <v>8</v>
      </c>
    </row>
    <row r="126" spans="1:8" x14ac:dyDescent="0.25">
      <c r="A126" s="162">
        <f>IF('Orçamento-base'!A126&gt;0,'Orçamento-base'!A126,"")</f>
        <v>5</v>
      </c>
      <c r="B126" s="162">
        <f>'Orçamento-base'!B126</f>
        <v>115</v>
      </c>
      <c r="C126" s="162">
        <f>IF('Orçamento-base'!C126&gt;0,'Orçamento-base'!C126,"")</f>
        <v>56</v>
      </c>
      <c r="D126" s="156" t="str">
        <f>IF('Orçamento-base'!G126&gt;0,'Orçamento-base'!G126,"")</f>
        <v>MÃO DE OBRA</v>
      </c>
      <c r="E126" s="184">
        <f>IF('Orçamento-base'!H126&gt;0,'Orçamento-base'!H126,"")</f>
        <v>1</v>
      </c>
      <c r="F126" s="156" t="str">
        <f>IF('Orçamento-base'!I126&gt;0,'Orçamento-base'!I126,"")</f>
        <v>h</v>
      </c>
      <c r="G126" s="174">
        <v>1160</v>
      </c>
      <c r="H126" s="156">
        <f t="shared" si="1"/>
        <v>1160</v>
      </c>
    </row>
    <row r="127" spans="1:8" x14ac:dyDescent="0.25">
      <c r="A127" s="162" t="str">
        <f>IF('Orçamento-base'!A127&gt;0,'Orçamento-base'!A127,"")</f>
        <v/>
      </c>
      <c r="B127" s="162">
        <f>'Orçamento-base'!B127</f>
        <v>0</v>
      </c>
      <c r="C127" s="162" t="str">
        <f>IF('Orçamento-base'!C127&gt;0,'Orçamento-base'!C127,"")</f>
        <v/>
      </c>
      <c r="D127" s="156" t="str">
        <f>IF('Orçamento-base'!G127&gt;0,'Orçamento-base'!G127,"")</f>
        <v/>
      </c>
      <c r="E127" s="184" t="str">
        <f>IF('Orçamento-base'!H127&gt;0,'Orçamento-base'!H127,"")</f>
        <v/>
      </c>
      <c r="F127" s="156" t="str">
        <f>IF('Orçamento-base'!I127&gt;0,'Orçamento-base'!I127,"")</f>
        <v/>
      </c>
      <c r="G127" s="174"/>
      <c r="H127" s="156" t="str">
        <f t="shared" si="1"/>
        <v/>
      </c>
    </row>
    <row r="128" spans="1:8" x14ac:dyDescent="0.25">
      <c r="A128" s="162" t="str">
        <f>IF('Orçamento-base'!A128&gt;0,'Orçamento-base'!A128,"")</f>
        <v/>
      </c>
      <c r="B128" s="162">
        <f>'Orçamento-base'!B128</f>
        <v>0</v>
      </c>
      <c r="C128" s="162" t="str">
        <f>IF('Orçamento-base'!C128&gt;0,'Orçamento-base'!C128,"")</f>
        <v/>
      </c>
      <c r="D128" s="156" t="str">
        <f>IF('Orçamento-base'!G128&gt;0,'Orçamento-base'!G128,"")</f>
        <v/>
      </c>
      <c r="E128" s="184" t="str">
        <f>IF('Orçamento-base'!H128&gt;0,'Orçamento-base'!H128,"")</f>
        <v/>
      </c>
      <c r="F128" s="156" t="str">
        <f>IF('Orçamento-base'!I128&gt;0,'Orçamento-base'!I128,"")</f>
        <v/>
      </c>
      <c r="G128" s="174"/>
      <c r="H128" s="156" t="str">
        <f t="shared" si="1"/>
        <v/>
      </c>
    </row>
    <row r="129" spans="1:8" x14ac:dyDescent="0.25">
      <c r="A129" s="162" t="str">
        <f>IF('Orçamento-base'!A129&gt;0,'Orçamento-base'!A129,"")</f>
        <v/>
      </c>
      <c r="B129" s="162">
        <f>'Orçamento-base'!B129</f>
        <v>0</v>
      </c>
      <c r="C129" s="162" t="str">
        <f>IF('Orçamento-base'!C129&gt;0,'Orçamento-base'!C129,"")</f>
        <v/>
      </c>
      <c r="D129" s="156" t="str">
        <f>IF('Orçamento-base'!G129&gt;0,'Orçamento-base'!G129,"")</f>
        <v/>
      </c>
      <c r="E129" s="184" t="str">
        <f>IF('Orçamento-base'!H129&gt;0,'Orçamento-base'!H129,"")</f>
        <v/>
      </c>
      <c r="F129" s="156" t="str">
        <f>IF('Orçamento-base'!I129&gt;0,'Orçamento-base'!I129,"")</f>
        <v/>
      </c>
      <c r="G129" s="174"/>
      <c r="H129" s="156" t="str">
        <f t="shared" si="1"/>
        <v/>
      </c>
    </row>
    <row r="130" spans="1:8" x14ac:dyDescent="0.25">
      <c r="A130" s="162" t="str">
        <f>IF('Orçamento-base'!A130&gt;0,'Orçamento-base'!A130,"")</f>
        <v/>
      </c>
      <c r="B130" s="162">
        <f>'Orçamento-base'!B130</f>
        <v>0</v>
      </c>
      <c r="C130" s="162" t="str">
        <f>IF('Orçamento-base'!C130&gt;0,'Orçamento-base'!C130,"")</f>
        <v/>
      </c>
      <c r="D130" s="156" t="str">
        <f>IF('Orçamento-base'!G130&gt;0,'Orçamento-base'!G130,"")</f>
        <v/>
      </c>
      <c r="E130" s="184" t="str">
        <f>IF('Orçamento-base'!H130&gt;0,'Orçamento-base'!H130,"")</f>
        <v/>
      </c>
      <c r="F130" s="156" t="str">
        <f>IF('Orçamento-base'!I130&gt;0,'Orçamento-base'!I130,"")</f>
        <v/>
      </c>
      <c r="G130" s="174"/>
      <c r="H130" s="156" t="str">
        <f t="shared" si="1"/>
        <v/>
      </c>
    </row>
    <row r="131" spans="1:8" x14ac:dyDescent="0.25">
      <c r="A131" s="162" t="str">
        <f>IF('Orçamento-base'!A131&gt;0,'Orçamento-base'!A131,"")</f>
        <v/>
      </c>
      <c r="B131" s="162">
        <f>'Orçamento-base'!B131</f>
        <v>0</v>
      </c>
      <c r="C131" s="162" t="str">
        <f>IF('Orçamento-base'!C131&gt;0,'Orçamento-base'!C131,"")</f>
        <v/>
      </c>
      <c r="D131" s="156" t="str">
        <f>IF('Orçamento-base'!G131&gt;0,'Orçamento-base'!G131,"")</f>
        <v/>
      </c>
      <c r="E131" s="184" t="str">
        <f>IF('Orçamento-base'!H131&gt;0,'Orçamento-base'!H131,"")</f>
        <v/>
      </c>
      <c r="F131" s="156" t="str">
        <f>IF('Orçamento-base'!I131&gt;0,'Orçamento-base'!I131,"")</f>
        <v/>
      </c>
      <c r="G131" s="174"/>
      <c r="H131" s="156" t="str">
        <f t="shared" si="1"/>
        <v/>
      </c>
    </row>
    <row r="132" spans="1:8" x14ac:dyDescent="0.25">
      <c r="A132" s="162" t="str">
        <f>IF('Orçamento-base'!A132&gt;0,'Orçamento-base'!A132,"")</f>
        <v/>
      </c>
      <c r="B132" s="162">
        <f>'Orçamento-base'!B132</f>
        <v>0</v>
      </c>
      <c r="C132" s="162" t="str">
        <f>IF('Orçamento-base'!C132&gt;0,'Orçamento-base'!C132,"")</f>
        <v/>
      </c>
      <c r="D132" s="156" t="str">
        <f>IF('Orçamento-base'!G132&gt;0,'Orçamento-base'!G132,"")</f>
        <v/>
      </c>
      <c r="E132" s="184" t="str">
        <f>IF('Orçamento-base'!H132&gt;0,'Orçamento-base'!H132,"")</f>
        <v/>
      </c>
      <c r="F132" s="156" t="str">
        <f>IF('Orçamento-base'!I132&gt;0,'Orçamento-base'!I132,"")</f>
        <v/>
      </c>
      <c r="G132" s="174"/>
      <c r="H132" s="156" t="str">
        <f t="shared" si="1"/>
        <v/>
      </c>
    </row>
    <row r="133" spans="1:8" x14ac:dyDescent="0.25">
      <c r="A133" s="162" t="str">
        <f>IF('Orçamento-base'!A133&gt;0,'Orçamento-base'!A133,"")</f>
        <v/>
      </c>
      <c r="B133" s="162">
        <f>'Orçamento-base'!B133</f>
        <v>0</v>
      </c>
      <c r="C133" s="162" t="str">
        <f>IF('Orçamento-base'!C133&gt;0,'Orçamento-base'!C133,"")</f>
        <v/>
      </c>
      <c r="D133" s="156" t="str">
        <f>IF('Orçamento-base'!G133&gt;0,'Orçamento-base'!G133,"")</f>
        <v/>
      </c>
      <c r="E133" s="184" t="str">
        <f>IF('Orçamento-base'!H133&gt;0,'Orçamento-base'!H133,"")</f>
        <v/>
      </c>
      <c r="F133" s="156" t="str">
        <f>IF('Orçamento-base'!I133&gt;0,'Orçamento-base'!I133,"")</f>
        <v/>
      </c>
      <c r="G133" s="174"/>
      <c r="H133" s="156" t="str">
        <f t="shared" si="1"/>
        <v/>
      </c>
    </row>
    <row r="134" spans="1:8" x14ac:dyDescent="0.25">
      <c r="A134" s="162" t="str">
        <f>IF('Orçamento-base'!A134&gt;0,'Orçamento-base'!A134,"")</f>
        <v/>
      </c>
      <c r="B134" s="162">
        <f>'Orçamento-base'!B134</f>
        <v>0</v>
      </c>
      <c r="C134" s="162" t="str">
        <f>IF('Orçamento-base'!C134&gt;0,'Orçamento-base'!C134,"")</f>
        <v/>
      </c>
      <c r="D134" s="156" t="str">
        <f>IF('Orçamento-base'!G134&gt;0,'Orçamento-base'!G134,"")</f>
        <v/>
      </c>
      <c r="E134" s="184" t="str">
        <f>IF('Orçamento-base'!H134&gt;0,'Orçamento-base'!H134,"")</f>
        <v/>
      </c>
      <c r="F134" s="156" t="str">
        <f>IF('Orçamento-base'!I134&gt;0,'Orçamento-base'!I134,"")</f>
        <v/>
      </c>
      <c r="G134" s="174"/>
      <c r="H134" s="156" t="str">
        <f t="shared" si="1"/>
        <v/>
      </c>
    </row>
    <row r="135" spans="1:8" x14ac:dyDescent="0.25">
      <c r="A135" s="162" t="str">
        <f>IF('Orçamento-base'!A135&gt;0,'Orçamento-base'!A135,"")</f>
        <v/>
      </c>
      <c r="B135" s="162">
        <f>'Orçamento-base'!B135</f>
        <v>0</v>
      </c>
      <c r="C135" s="162" t="str">
        <f>IF('Orçamento-base'!C135&gt;0,'Orçamento-base'!C135,"")</f>
        <v/>
      </c>
      <c r="D135" s="156" t="str">
        <f>IF('Orçamento-base'!G135&gt;0,'Orçamento-base'!G135,"")</f>
        <v/>
      </c>
      <c r="E135" s="184" t="str">
        <f>IF('Orçamento-base'!H135&gt;0,'Orçamento-base'!H135,"")</f>
        <v/>
      </c>
      <c r="F135" s="156" t="str">
        <f>IF('Orçamento-base'!I135&gt;0,'Orçamento-base'!I135,"")</f>
        <v/>
      </c>
      <c r="G135" s="174"/>
      <c r="H135" s="156" t="str">
        <f t="shared" si="1"/>
        <v/>
      </c>
    </row>
    <row r="136" spans="1:8" x14ac:dyDescent="0.25">
      <c r="A136" s="162" t="str">
        <f>IF('Orçamento-base'!A136&gt;0,'Orçamento-base'!A136,"")</f>
        <v/>
      </c>
      <c r="B136" s="162">
        <f>'Orçamento-base'!B136</f>
        <v>0</v>
      </c>
      <c r="C136" s="162" t="str">
        <f>IF('Orçamento-base'!C136&gt;0,'Orçamento-base'!C136,"")</f>
        <v/>
      </c>
      <c r="D136" s="156" t="str">
        <f>IF('Orçamento-base'!G136&gt;0,'Orçamento-base'!G136,"")</f>
        <v/>
      </c>
      <c r="E136" s="184" t="str">
        <f>IF('Orçamento-base'!H136&gt;0,'Orçamento-base'!H136,"")</f>
        <v/>
      </c>
      <c r="F136" s="156" t="str">
        <f>IF('Orçamento-base'!I136&gt;0,'Orçamento-base'!I136,"")</f>
        <v/>
      </c>
      <c r="G136" s="174"/>
      <c r="H136" s="156" t="str">
        <f t="shared" si="1"/>
        <v/>
      </c>
    </row>
    <row r="137" spans="1:8" x14ac:dyDescent="0.25">
      <c r="A137" s="162" t="str">
        <f>IF('Orçamento-base'!A137&gt;0,'Orçamento-base'!A137,"")</f>
        <v/>
      </c>
      <c r="B137" s="162">
        <f>'Orçamento-base'!B137</f>
        <v>0</v>
      </c>
      <c r="C137" s="162" t="str">
        <f>IF('Orçamento-base'!C137&gt;0,'Orçamento-base'!C137,"")</f>
        <v/>
      </c>
      <c r="D137" s="156" t="str">
        <f>IF('Orçamento-base'!G137&gt;0,'Orçamento-base'!G137,"")</f>
        <v/>
      </c>
      <c r="E137" s="184" t="str">
        <f>IF('Orçamento-base'!H137&gt;0,'Orçamento-base'!H137,"")</f>
        <v/>
      </c>
      <c r="F137" s="156" t="str">
        <f>IF('Orçamento-base'!I137&gt;0,'Orçamento-base'!I137,"")</f>
        <v/>
      </c>
      <c r="G137" s="174"/>
      <c r="H137" s="156" t="str">
        <f t="shared" si="1"/>
        <v/>
      </c>
    </row>
    <row r="138" spans="1:8" x14ac:dyDescent="0.25">
      <c r="A138" s="162" t="str">
        <f>IF('Orçamento-base'!A138&gt;0,'Orçamento-base'!A138,"")</f>
        <v/>
      </c>
      <c r="B138" s="162">
        <f>'Orçamento-base'!B138</f>
        <v>0</v>
      </c>
      <c r="C138" s="162" t="str">
        <f>IF('Orçamento-base'!C138&gt;0,'Orçamento-base'!C138,"")</f>
        <v/>
      </c>
      <c r="D138" s="156" t="str">
        <f>IF('Orçamento-base'!G138&gt;0,'Orçamento-base'!G138,"")</f>
        <v/>
      </c>
      <c r="E138" s="184" t="str">
        <f>IF('Orçamento-base'!H138&gt;0,'Orçamento-base'!H138,"")</f>
        <v/>
      </c>
      <c r="F138" s="156" t="str">
        <f>IF('Orçamento-base'!I138&gt;0,'Orçamento-base'!I138,"")</f>
        <v/>
      </c>
      <c r="G138" s="174"/>
      <c r="H138" s="156" t="str">
        <f t="shared" si="1"/>
        <v/>
      </c>
    </row>
    <row r="139" spans="1:8" x14ac:dyDescent="0.25">
      <c r="A139" s="162" t="str">
        <f>IF('Orçamento-base'!A139&gt;0,'Orçamento-base'!A139,"")</f>
        <v/>
      </c>
      <c r="B139" s="162">
        <f>'Orçamento-base'!B139</f>
        <v>0</v>
      </c>
      <c r="C139" s="162" t="str">
        <f>IF('Orçamento-base'!C139&gt;0,'Orçamento-base'!C139,"")</f>
        <v/>
      </c>
      <c r="D139" s="156" t="str">
        <f>IF('Orçamento-base'!G139&gt;0,'Orçamento-base'!G139,"")</f>
        <v/>
      </c>
      <c r="E139" s="184" t="str">
        <f>IF('Orçamento-base'!H139&gt;0,'Orçamento-base'!H139,"")</f>
        <v/>
      </c>
      <c r="F139" s="156" t="str">
        <f>IF('Orçamento-base'!I139&gt;0,'Orçamento-base'!I139,"")</f>
        <v/>
      </c>
      <c r="G139" s="174"/>
      <c r="H139" s="156" t="str">
        <f t="shared" si="1"/>
        <v/>
      </c>
    </row>
    <row r="140" spans="1:8" x14ac:dyDescent="0.25">
      <c r="A140" s="162" t="str">
        <f>IF('Orçamento-base'!A140&gt;0,'Orçamento-base'!A140,"")</f>
        <v/>
      </c>
      <c r="B140" s="162">
        <f>'Orçamento-base'!B140</f>
        <v>0</v>
      </c>
      <c r="C140" s="162" t="str">
        <f>IF('Orçamento-base'!C140&gt;0,'Orçamento-base'!C140,"")</f>
        <v/>
      </c>
      <c r="D140" s="156" t="str">
        <f>IF('Orçamento-base'!G140&gt;0,'Orçamento-base'!G140,"")</f>
        <v/>
      </c>
      <c r="E140" s="184" t="str">
        <f>IF('Orçamento-base'!H140&gt;0,'Orçamento-base'!H140,"")</f>
        <v/>
      </c>
      <c r="F140" s="156" t="str">
        <f>IF('Orçamento-base'!I140&gt;0,'Orçamento-base'!I140,"")</f>
        <v/>
      </c>
      <c r="G140" s="174"/>
      <c r="H140" s="156" t="str">
        <f t="shared" si="1"/>
        <v/>
      </c>
    </row>
    <row r="141" spans="1:8" x14ac:dyDescent="0.25">
      <c r="A141" s="162" t="str">
        <f>IF('Orçamento-base'!A141&gt;0,'Orçamento-base'!A141,"")</f>
        <v/>
      </c>
      <c r="B141" s="162">
        <f>'Orçamento-base'!B141</f>
        <v>0</v>
      </c>
      <c r="C141" s="162" t="str">
        <f>IF('Orçamento-base'!C141&gt;0,'Orçamento-base'!C141,"")</f>
        <v/>
      </c>
      <c r="D141" s="156" t="str">
        <f>IF('Orçamento-base'!G141&gt;0,'Orçamento-base'!G141,"")</f>
        <v/>
      </c>
      <c r="E141" s="184" t="str">
        <f>IF('Orçamento-base'!H141&gt;0,'Orçamento-base'!H141,"")</f>
        <v/>
      </c>
      <c r="F141" s="156" t="str">
        <f>IF('Orçamento-base'!I141&gt;0,'Orçamento-base'!I141,"")</f>
        <v/>
      </c>
      <c r="G141" s="174"/>
      <c r="H141" s="156" t="str">
        <f t="shared" si="1"/>
        <v/>
      </c>
    </row>
    <row r="142" spans="1:8" x14ac:dyDescent="0.25">
      <c r="A142" s="162" t="str">
        <f>IF('Orçamento-base'!A142&gt;0,'Orçamento-base'!A142,"")</f>
        <v/>
      </c>
      <c r="B142" s="162">
        <f>'Orçamento-base'!B142</f>
        <v>0</v>
      </c>
      <c r="C142" s="162" t="str">
        <f>IF('Orçamento-base'!C142&gt;0,'Orçamento-base'!C142,"")</f>
        <v/>
      </c>
      <c r="D142" s="156" t="str">
        <f>IF('Orçamento-base'!G142&gt;0,'Orçamento-base'!G142,"")</f>
        <v/>
      </c>
      <c r="E142" s="184" t="str">
        <f>IF('Orçamento-base'!H142&gt;0,'Orçamento-base'!H142,"")</f>
        <v/>
      </c>
      <c r="F142" s="156" t="str">
        <f>IF('Orçamento-base'!I142&gt;0,'Orçamento-base'!I142,"")</f>
        <v/>
      </c>
      <c r="G142" s="174"/>
      <c r="H142" s="156" t="str">
        <f t="shared" ref="H142:H181" si="2">IFERROR(IF(E142*G142&lt;&gt;0,ROUND(ROUND(E142,4)*ROUND(G142,4),2),""),"")</f>
        <v/>
      </c>
    </row>
    <row r="143" spans="1:8" x14ac:dyDescent="0.25">
      <c r="A143" s="162" t="str">
        <f>IF('Orçamento-base'!A143&gt;0,'Orçamento-base'!A143,"")</f>
        <v/>
      </c>
      <c r="B143" s="162">
        <f>'Orçamento-base'!B143</f>
        <v>0</v>
      </c>
      <c r="C143" s="162" t="str">
        <f>IF('Orçamento-base'!C143&gt;0,'Orçamento-base'!C143,"")</f>
        <v/>
      </c>
      <c r="D143" s="156" t="str">
        <f>IF('Orçamento-base'!G143&gt;0,'Orçamento-base'!G143,"")</f>
        <v/>
      </c>
      <c r="E143" s="184" t="str">
        <f>IF('Orçamento-base'!H143&gt;0,'Orçamento-base'!H143,"")</f>
        <v/>
      </c>
      <c r="F143" s="156" t="str">
        <f>IF('Orçamento-base'!I143&gt;0,'Orçamento-base'!I143,"")</f>
        <v/>
      </c>
      <c r="G143" s="174"/>
      <c r="H143" s="156" t="str">
        <f t="shared" si="2"/>
        <v/>
      </c>
    </row>
    <row r="144" spans="1:8" x14ac:dyDescent="0.25">
      <c r="A144" s="162" t="str">
        <f>IF('Orçamento-base'!A144&gt;0,'Orçamento-base'!A144,"")</f>
        <v/>
      </c>
      <c r="B144" s="162">
        <f>'Orçamento-base'!B144</f>
        <v>0</v>
      </c>
      <c r="C144" s="162" t="str">
        <f>IF('Orçamento-base'!C144&gt;0,'Orçamento-base'!C144,"")</f>
        <v/>
      </c>
      <c r="D144" s="156" t="str">
        <f>IF('Orçamento-base'!G144&gt;0,'Orçamento-base'!G144,"")</f>
        <v/>
      </c>
      <c r="E144" s="184" t="str">
        <f>IF('Orçamento-base'!H144&gt;0,'Orçamento-base'!H144,"")</f>
        <v/>
      </c>
      <c r="F144" s="156" t="str">
        <f>IF('Orçamento-base'!I144&gt;0,'Orçamento-base'!I144,"")</f>
        <v/>
      </c>
      <c r="G144" s="174"/>
      <c r="H144" s="156" t="str">
        <f t="shared" si="2"/>
        <v/>
      </c>
    </row>
    <row r="145" spans="1:8" x14ac:dyDescent="0.25">
      <c r="A145" s="162" t="str">
        <f>IF('Orçamento-base'!A145&gt;0,'Orçamento-base'!A145,"")</f>
        <v/>
      </c>
      <c r="B145" s="162">
        <f>'Orçamento-base'!B145</f>
        <v>0</v>
      </c>
      <c r="C145" s="162" t="str">
        <f>IF('Orçamento-base'!C145&gt;0,'Orçamento-base'!C145,"")</f>
        <v/>
      </c>
      <c r="D145" s="156" t="str">
        <f>IF('Orçamento-base'!G145&gt;0,'Orçamento-base'!G145,"")</f>
        <v/>
      </c>
      <c r="E145" s="184" t="str">
        <f>IF('Orçamento-base'!H145&gt;0,'Orçamento-base'!H145,"")</f>
        <v/>
      </c>
      <c r="F145" s="156" t="str">
        <f>IF('Orçamento-base'!I145&gt;0,'Orçamento-base'!I145,"")</f>
        <v/>
      </c>
      <c r="G145" s="174"/>
      <c r="H145" s="156" t="str">
        <f t="shared" si="2"/>
        <v/>
      </c>
    </row>
    <row r="146" spans="1:8" x14ac:dyDescent="0.25">
      <c r="A146" s="162" t="str">
        <f>IF('Orçamento-base'!A146&gt;0,'Orçamento-base'!A146,"")</f>
        <v/>
      </c>
      <c r="B146" s="162">
        <f>'Orçamento-base'!B146</f>
        <v>0</v>
      </c>
      <c r="C146" s="162" t="str">
        <f>IF('Orçamento-base'!C146&gt;0,'Orçamento-base'!C146,"")</f>
        <v/>
      </c>
      <c r="D146" s="156" t="str">
        <f>IF('Orçamento-base'!G146&gt;0,'Orçamento-base'!G146,"")</f>
        <v/>
      </c>
      <c r="E146" s="184" t="str">
        <f>IF('Orçamento-base'!H146&gt;0,'Orçamento-base'!H146,"")</f>
        <v/>
      </c>
      <c r="F146" s="156" t="str">
        <f>IF('Orçamento-base'!I146&gt;0,'Orçamento-base'!I146,"")</f>
        <v/>
      </c>
      <c r="G146" s="174"/>
      <c r="H146" s="156" t="str">
        <f t="shared" si="2"/>
        <v/>
      </c>
    </row>
    <row r="147" spans="1:8" x14ac:dyDescent="0.25">
      <c r="A147" s="162" t="str">
        <f>IF('Orçamento-base'!A147&gt;0,'Orçamento-base'!A147,"")</f>
        <v/>
      </c>
      <c r="B147" s="162">
        <f>'Orçamento-base'!B147</f>
        <v>0</v>
      </c>
      <c r="C147" s="162" t="str">
        <f>IF('Orçamento-base'!C147&gt;0,'Orçamento-base'!C147,"")</f>
        <v/>
      </c>
      <c r="D147" s="156" t="str">
        <f>IF('Orçamento-base'!G147&gt;0,'Orçamento-base'!G147,"")</f>
        <v/>
      </c>
      <c r="E147" s="184" t="str">
        <f>IF('Orçamento-base'!H147&gt;0,'Orçamento-base'!H147,"")</f>
        <v/>
      </c>
      <c r="F147" s="156" t="str">
        <f>IF('Orçamento-base'!I147&gt;0,'Orçamento-base'!I147,"")</f>
        <v/>
      </c>
      <c r="G147" s="174"/>
      <c r="H147" s="156" t="str">
        <f t="shared" si="2"/>
        <v/>
      </c>
    </row>
    <row r="148" spans="1:8" x14ac:dyDescent="0.25">
      <c r="A148" s="162" t="str">
        <f>IF('Orçamento-base'!A148&gt;0,'Orçamento-base'!A148,"")</f>
        <v/>
      </c>
      <c r="B148" s="162">
        <f>'Orçamento-base'!B148</f>
        <v>0</v>
      </c>
      <c r="C148" s="162" t="str">
        <f>IF('Orçamento-base'!C148&gt;0,'Orçamento-base'!C148,"")</f>
        <v/>
      </c>
      <c r="D148" s="156" t="str">
        <f>IF('Orçamento-base'!G148&gt;0,'Orçamento-base'!G148,"")</f>
        <v/>
      </c>
      <c r="E148" s="184" t="str">
        <f>IF('Orçamento-base'!H148&gt;0,'Orçamento-base'!H148,"")</f>
        <v/>
      </c>
      <c r="F148" s="156" t="str">
        <f>IF('Orçamento-base'!I148&gt;0,'Orçamento-base'!I148,"")</f>
        <v/>
      </c>
      <c r="G148" s="174"/>
      <c r="H148" s="156" t="str">
        <f t="shared" si="2"/>
        <v/>
      </c>
    </row>
    <row r="149" spans="1:8" x14ac:dyDescent="0.25">
      <c r="A149" s="162" t="str">
        <f>IF('Orçamento-base'!A149&gt;0,'Orçamento-base'!A149,"")</f>
        <v/>
      </c>
      <c r="B149" s="162">
        <f>'Orçamento-base'!B149</f>
        <v>0</v>
      </c>
      <c r="C149" s="162" t="str">
        <f>IF('Orçamento-base'!C149&gt;0,'Orçamento-base'!C149,"")</f>
        <v/>
      </c>
      <c r="D149" s="156" t="str">
        <f>IF('Orçamento-base'!G149&gt;0,'Orçamento-base'!G149,"")</f>
        <v/>
      </c>
      <c r="E149" s="184" t="str">
        <f>IF('Orçamento-base'!H149&gt;0,'Orçamento-base'!H149,"")</f>
        <v/>
      </c>
      <c r="F149" s="156" t="str">
        <f>IF('Orçamento-base'!I149&gt;0,'Orçamento-base'!I149,"")</f>
        <v/>
      </c>
      <c r="G149" s="174"/>
      <c r="H149" s="156" t="str">
        <f t="shared" si="2"/>
        <v/>
      </c>
    </row>
    <row r="150" spans="1:8" x14ac:dyDescent="0.25">
      <c r="A150" s="162" t="str">
        <f>IF('Orçamento-base'!A150&gt;0,'Orçamento-base'!A150,"")</f>
        <v/>
      </c>
      <c r="B150" s="162">
        <f>'Orçamento-base'!B150</f>
        <v>0</v>
      </c>
      <c r="C150" s="162" t="str">
        <f>IF('Orçamento-base'!C150&gt;0,'Orçamento-base'!C150,"")</f>
        <v/>
      </c>
      <c r="D150" s="156" t="str">
        <f>IF('Orçamento-base'!G150&gt;0,'Orçamento-base'!G150,"")</f>
        <v/>
      </c>
      <c r="E150" s="184" t="str">
        <f>IF('Orçamento-base'!H150&gt;0,'Orçamento-base'!H150,"")</f>
        <v/>
      </c>
      <c r="F150" s="156" t="str">
        <f>IF('Orçamento-base'!I150&gt;0,'Orçamento-base'!I150,"")</f>
        <v/>
      </c>
      <c r="G150" s="174"/>
      <c r="H150" s="156" t="str">
        <f t="shared" si="2"/>
        <v/>
      </c>
    </row>
    <row r="151" spans="1:8" x14ac:dyDescent="0.25">
      <c r="A151" s="162" t="str">
        <f>IF('Orçamento-base'!A151&gt;0,'Orçamento-base'!A151,"")</f>
        <v/>
      </c>
      <c r="B151" s="162">
        <f>'Orçamento-base'!B151</f>
        <v>0</v>
      </c>
      <c r="C151" s="162" t="str">
        <f>IF('Orçamento-base'!C151&gt;0,'Orçamento-base'!C151,"")</f>
        <v/>
      </c>
      <c r="D151" s="156" t="str">
        <f>IF('Orçamento-base'!G151&gt;0,'Orçamento-base'!G151,"")</f>
        <v/>
      </c>
      <c r="E151" s="184" t="str">
        <f>IF('Orçamento-base'!H151&gt;0,'Orçamento-base'!H151,"")</f>
        <v/>
      </c>
      <c r="F151" s="156" t="str">
        <f>IF('Orçamento-base'!I151&gt;0,'Orçamento-base'!I151,"")</f>
        <v/>
      </c>
      <c r="G151" s="174"/>
      <c r="H151" s="156" t="str">
        <f t="shared" si="2"/>
        <v/>
      </c>
    </row>
    <row r="152" spans="1:8" x14ac:dyDescent="0.25">
      <c r="A152" s="162" t="str">
        <f>IF('Orçamento-base'!A152&gt;0,'Orçamento-base'!A152,"")</f>
        <v/>
      </c>
      <c r="B152" s="162">
        <f>'Orçamento-base'!B152</f>
        <v>0</v>
      </c>
      <c r="C152" s="162" t="str">
        <f>IF('Orçamento-base'!C152&gt;0,'Orçamento-base'!C152,"")</f>
        <v/>
      </c>
      <c r="D152" s="156" t="str">
        <f>IF('Orçamento-base'!G152&gt;0,'Orçamento-base'!G152,"")</f>
        <v/>
      </c>
      <c r="E152" s="184" t="str">
        <f>IF('Orçamento-base'!H152&gt;0,'Orçamento-base'!H152,"")</f>
        <v/>
      </c>
      <c r="F152" s="156" t="str">
        <f>IF('Orçamento-base'!I152&gt;0,'Orçamento-base'!I152,"")</f>
        <v/>
      </c>
      <c r="G152" s="174"/>
      <c r="H152" s="156" t="str">
        <f t="shared" si="2"/>
        <v/>
      </c>
    </row>
    <row r="153" spans="1:8" x14ac:dyDescent="0.25">
      <c r="A153" s="162" t="str">
        <f>IF('Orçamento-base'!A153&gt;0,'Orçamento-base'!A153,"")</f>
        <v/>
      </c>
      <c r="B153" s="162">
        <f>'Orçamento-base'!B153</f>
        <v>0</v>
      </c>
      <c r="C153" s="162" t="str">
        <f>IF('Orçamento-base'!C153&gt;0,'Orçamento-base'!C153,"")</f>
        <v/>
      </c>
      <c r="D153" s="156" t="str">
        <f>IF('Orçamento-base'!G153&gt;0,'Orçamento-base'!G153,"")</f>
        <v/>
      </c>
      <c r="E153" s="184" t="str">
        <f>IF('Orçamento-base'!H153&gt;0,'Orçamento-base'!H153,"")</f>
        <v/>
      </c>
      <c r="F153" s="156" t="str">
        <f>IF('Orçamento-base'!I153&gt;0,'Orçamento-base'!I153,"")</f>
        <v/>
      </c>
      <c r="G153" s="174"/>
      <c r="H153" s="156" t="str">
        <f t="shared" si="2"/>
        <v/>
      </c>
    </row>
    <row r="154" spans="1:8" x14ac:dyDescent="0.25">
      <c r="A154" s="162" t="str">
        <f>IF('Orçamento-base'!A154&gt;0,'Orçamento-base'!A154,"")</f>
        <v/>
      </c>
      <c r="B154" s="162">
        <f>'Orçamento-base'!B154</f>
        <v>0</v>
      </c>
      <c r="C154" s="162" t="str">
        <f>IF('Orçamento-base'!C154&gt;0,'Orçamento-base'!C154,"")</f>
        <v/>
      </c>
      <c r="D154" s="156" t="str">
        <f>IF('Orçamento-base'!G154&gt;0,'Orçamento-base'!G154,"")</f>
        <v/>
      </c>
      <c r="E154" s="184" t="str">
        <f>IF('Orçamento-base'!H154&gt;0,'Orçamento-base'!H154,"")</f>
        <v/>
      </c>
      <c r="F154" s="156" t="str">
        <f>IF('Orçamento-base'!I154&gt;0,'Orçamento-base'!I154,"")</f>
        <v/>
      </c>
      <c r="G154" s="174"/>
      <c r="H154" s="156" t="str">
        <f t="shared" si="2"/>
        <v/>
      </c>
    </row>
    <row r="155" spans="1:8" x14ac:dyDescent="0.25">
      <c r="A155" s="162" t="str">
        <f>IF('Orçamento-base'!A155&gt;0,'Orçamento-base'!A155,"")</f>
        <v/>
      </c>
      <c r="B155" s="162">
        <f>'Orçamento-base'!B155</f>
        <v>0</v>
      </c>
      <c r="C155" s="162" t="str">
        <f>IF('Orçamento-base'!C155&gt;0,'Orçamento-base'!C155,"")</f>
        <v/>
      </c>
      <c r="D155" s="156" t="str">
        <f>IF('Orçamento-base'!G155&gt;0,'Orçamento-base'!G155,"")</f>
        <v/>
      </c>
      <c r="E155" s="184" t="str">
        <f>IF('Orçamento-base'!H155&gt;0,'Orçamento-base'!H155,"")</f>
        <v/>
      </c>
      <c r="F155" s="156" t="str">
        <f>IF('Orçamento-base'!I155&gt;0,'Orçamento-base'!I155,"")</f>
        <v/>
      </c>
      <c r="G155" s="174"/>
      <c r="H155" s="156" t="str">
        <f t="shared" si="2"/>
        <v/>
      </c>
    </row>
    <row r="156" spans="1:8" x14ac:dyDescent="0.25">
      <c r="A156" s="162" t="str">
        <f>IF('Orçamento-base'!A156&gt;0,'Orçamento-base'!A156,"")</f>
        <v/>
      </c>
      <c r="B156" s="162">
        <f>'Orçamento-base'!B156</f>
        <v>0</v>
      </c>
      <c r="C156" s="162" t="str">
        <f>IF('Orçamento-base'!C156&gt;0,'Orçamento-base'!C156,"")</f>
        <v/>
      </c>
      <c r="D156" s="156" t="str">
        <f>IF('Orçamento-base'!G156&gt;0,'Orçamento-base'!G156,"")</f>
        <v/>
      </c>
      <c r="E156" s="184" t="str">
        <f>IF('Orçamento-base'!H156&gt;0,'Orçamento-base'!H156,"")</f>
        <v/>
      </c>
      <c r="F156" s="156" t="str">
        <f>IF('Orçamento-base'!I156&gt;0,'Orçamento-base'!I156,"")</f>
        <v/>
      </c>
      <c r="G156" s="174"/>
      <c r="H156" s="156" t="str">
        <f t="shared" si="2"/>
        <v/>
      </c>
    </row>
    <row r="157" spans="1:8" x14ac:dyDescent="0.25">
      <c r="A157" s="162" t="str">
        <f>IF('Orçamento-base'!A157&gt;0,'Orçamento-base'!A157,"")</f>
        <v/>
      </c>
      <c r="B157" s="162">
        <f>'Orçamento-base'!B157</f>
        <v>0</v>
      </c>
      <c r="C157" s="162" t="str">
        <f>IF('Orçamento-base'!C157&gt;0,'Orçamento-base'!C157,"")</f>
        <v/>
      </c>
      <c r="D157" s="156" t="str">
        <f>IF('Orçamento-base'!G157&gt;0,'Orçamento-base'!G157,"")</f>
        <v/>
      </c>
      <c r="E157" s="184" t="str">
        <f>IF('Orçamento-base'!H157&gt;0,'Orçamento-base'!H157,"")</f>
        <v/>
      </c>
      <c r="F157" s="156" t="str">
        <f>IF('Orçamento-base'!I157&gt;0,'Orçamento-base'!I157,"")</f>
        <v/>
      </c>
      <c r="G157" s="174"/>
      <c r="H157" s="156" t="str">
        <f t="shared" si="2"/>
        <v/>
      </c>
    </row>
    <row r="158" spans="1:8" x14ac:dyDescent="0.25">
      <c r="A158" s="162" t="str">
        <f>IF('Orçamento-base'!A158&gt;0,'Orçamento-base'!A158,"")</f>
        <v/>
      </c>
      <c r="B158" s="162">
        <f>'Orçamento-base'!B158</f>
        <v>0</v>
      </c>
      <c r="C158" s="162" t="str">
        <f>IF('Orçamento-base'!C158&gt;0,'Orçamento-base'!C158,"")</f>
        <v/>
      </c>
      <c r="D158" s="156" t="str">
        <f>IF('Orçamento-base'!G158&gt;0,'Orçamento-base'!G158,"")</f>
        <v/>
      </c>
      <c r="E158" s="184" t="str">
        <f>IF('Orçamento-base'!H158&gt;0,'Orçamento-base'!H158,"")</f>
        <v/>
      </c>
      <c r="F158" s="156" t="str">
        <f>IF('Orçamento-base'!I158&gt;0,'Orçamento-base'!I158,"")</f>
        <v/>
      </c>
      <c r="G158" s="174"/>
      <c r="H158" s="156" t="str">
        <f t="shared" si="2"/>
        <v/>
      </c>
    </row>
    <row r="159" spans="1:8" x14ac:dyDescent="0.25">
      <c r="A159" s="162" t="str">
        <f>IF('Orçamento-base'!A159&gt;0,'Orçamento-base'!A159,"")</f>
        <v/>
      </c>
      <c r="B159" s="162">
        <f>'Orçamento-base'!B159</f>
        <v>0</v>
      </c>
      <c r="C159" s="162" t="str">
        <f>IF('Orçamento-base'!C159&gt;0,'Orçamento-base'!C159,"")</f>
        <v/>
      </c>
      <c r="D159" s="156" t="str">
        <f>IF('Orçamento-base'!G159&gt;0,'Orçamento-base'!G159,"")</f>
        <v/>
      </c>
      <c r="E159" s="184" t="str">
        <f>IF('Orçamento-base'!H159&gt;0,'Orçamento-base'!H159,"")</f>
        <v/>
      </c>
      <c r="F159" s="156" t="str">
        <f>IF('Orçamento-base'!I159&gt;0,'Orçamento-base'!I159,"")</f>
        <v/>
      </c>
      <c r="G159" s="174"/>
      <c r="H159" s="156" t="str">
        <f t="shared" si="2"/>
        <v/>
      </c>
    </row>
    <row r="160" spans="1:8" x14ac:dyDescent="0.25">
      <c r="A160" s="162" t="str">
        <f>IF('Orçamento-base'!A160&gt;0,'Orçamento-base'!A160,"")</f>
        <v/>
      </c>
      <c r="B160" s="162">
        <f>'Orçamento-base'!B160</f>
        <v>0</v>
      </c>
      <c r="C160" s="162" t="str">
        <f>IF('Orçamento-base'!C160&gt;0,'Orçamento-base'!C160,"")</f>
        <v/>
      </c>
      <c r="D160" s="156" t="str">
        <f>IF('Orçamento-base'!G160&gt;0,'Orçamento-base'!G160,"")</f>
        <v/>
      </c>
      <c r="E160" s="184" t="str">
        <f>IF('Orçamento-base'!H160&gt;0,'Orçamento-base'!H160,"")</f>
        <v/>
      </c>
      <c r="F160" s="156" t="str">
        <f>IF('Orçamento-base'!I160&gt;0,'Orçamento-base'!I160,"")</f>
        <v/>
      </c>
      <c r="G160" s="174"/>
      <c r="H160" s="156" t="str">
        <f t="shared" si="2"/>
        <v/>
      </c>
    </row>
    <row r="161" spans="1:8" x14ac:dyDescent="0.25">
      <c r="A161" s="162" t="str">
        <f>IF('Orçamento-base'!A161&gt;0,'Orçamento-base'!A161,"")</f>
        <v/>
      </c>
      <c r="B161" s="162">
        <f>'Orçamento-base'!B161</f>
        <v>0</v>
      </c>
      <c r="C161" s="162" t="str">
        <f>IF('Orçamento-base'!C161&gt;0,'Orçamento-base'!C161,"")</f>
        <v/>
      </c>
      <c r="D161" s="156" t="str">
        <f>IF('Orçamento-base'!G161&gt;0,'Orçamento-base'!G161,"")</f>
        <v/>
      </c>
      <c r="E161" s="184" t="str">
        <f>IF('Orçamento-base'!H161&gt;0,'Orçamento-base'!H161,"")</f>
        <v/>
      </c>
      <c r="F161" s="156" t="str">
        <f>IF('Orçamento-base'!I161&gt;0,'Orçamento-base'!I161,"")</f>
        <v/>
      </c>
      <c r="G161" s="174"/>
      <c r="H161" s="156" t="str">
        <f t="shared" si="2"/>
        <v/>
      </c>
    </row>
    <row r="162" spans="1:8" x14ac:dyDescent="0.25">
      <c r="A162" s="162" t="str">
        <f>IF('Orçamento-base'!A162&gt;0,'Orçamento-base'!A162,"")</f>
        <v/>
      </c>
      <c r="B162" s="162">
        <f>'Orçamento-base'!B162</f>
        <v>0</v>
      </c>
      <c r="C162" s="162" t="str">
        <f>IF('Orçamento-base'!C162&gt;0,'Orçamento-base'!C162,"")</f>
        <v/>
      </c>
      <c r="D162" s="156" t="str">
        <f>IF('Orçamento-base'!G162&gt;0,'Orçamento-base'!G162,"")</f>
        <v/>
      </c>
      <c r="E162" s="184" t="str">
        <f>IF('Orçamento-base'!H162&gt;0,'Orçamento-base'!H162,"")</f>
        <v/>
      </c>
      <c r="F162" s="156" t="str">
        <f>IF('Orçamento-base'!I162&gt;0,'Orçamento-base'!I162,"")</f>
        <v/>
      </c>
      <c r="G162" s="174"/>
      <c r="H162" s="156" t="str">
        <f t="shared" si="2"/>
        <v/>
      </c>
    </row>
    <row r="163" spans="1:8" x14ac:dyDescent="0.25">
      <c r="A163" s="162" t="str">
        <f>IF('Orçamento-base'!A163&gt;0,'Orçamento-base'!A163,"")</f>
        <v/>
      </c>
      <c r="B163" s="162">
        <f>'Orçamento-base'!B163</f>
        <v>0</v>
      </c>
      <c r="C163" s="162" t="str">
        <f>IF('Orçamento-base'!C163&gt;0,'Orçamento-base'!C163,"")</f>
        <v/>
      </c>
      <c r="D163" s="156" t="str">
        <f>IF('Orçamento-base'!G163&gt;0,'Orçamento-base'!G163,"")</f>
        <v/>
      </c>
      <c r="E163" s="184" t="str">
        <f>IF('Orçamento-base'!H163&gt;0,'Orçamento-base'!H163,"")</f>
        <v/>
      </c>
      <c r="F163" s="156" t="str">
        <f>IF('Orçamento-base'!I163&gt;0,'Orçamento-base'!I163,"")</f>
        <v/>
      </c>
      <c r="G163" s="174"/>
      <c r="H163" s="156" t="str">
        <f t="shared" si="2"/>
        <v/>
      </c>
    </row>
    <row r="164" spans="1:8" x14ac:dyDescent="0.25">
      <c r="A164" s="162" t="str">
        <f>IF('Orçamento-base'!A164&gt;0,'Orçamento-base'!A164,"")</f>
        <v/>
      </c>
      <c r="B164" s="162">
        <f>'Orçamento-base'!B164</f>
        <v>0</v>
      </c>
      <c r="C164" s="162" t="str">
        <f>IF('Orçamento-base'!C164&gt;0,'Orçamento-base'!C164,"")</f>
        <v/>
      </c>
      <c r="D164" s="156" t="str">
        <f>IF('Orçamento-base'!G164&gt;0,'Orçamento-base'!G164,"")</f>
        <v/>
      </c>
      <c r="E164" s="184" t="str">
        <f>IF('Orçamento-base'!H164&gt;0,'Orçamento-base'!H164,"")</f>
        <v/>
      </c>
      <c r="F164" s="156" t="str">
        <f>IF('Orçamento-base'!I164&gt;0,'Orçamento-base'!I164,"")</f>
        <v/>
      </c>
      <c r="G164" s="174"/>
      <c r="H164" s="156" t="str">
        <f t="shared" si="2"/>
        <v/>
      </c>
    </row>
    <row r="165" spans="1:8" x14ac:dyDescent="0.25">
      <c r="A165" s="162" t="str">
        <f>IF('Orçamento-base'!A165&gt;0,'Orçamento-base'!A165,"")</f>
        <v/>
      </c>
      <c r="B165" s="162">
        <f>'Orçamento-base'!B165</f>
        <v>0</v>
      </c>
      <c r="C165" s="162" t="str">
        <f>IF('Orçamento-base'!C165&gt;0,'Orçamento-base'!C165,"")</f>
        <v/>
      </c>
      <c r="D165" s="156" t="str">
        <f>IF('Orçamento-base'!G165&gt;0,'Orçamento-base'!G165,"")</f>
        <v/>
      </c>
      <c r="E165" s="184" t="str">
        <f>IF('Orçamento-base'!H165&gt;0,'Orçamento-base'!H165,"")</f>
        <v/>
      </c>
      <c r="F165" s="156" t="str">
        <f>IF('Orçamento-base'!I165&gt;0,'Orçamento-base'!I165,"")</f>
        <v/>
      </c>
      <c r="G165" s="174"/>
      <c r="H165" s="156" t="str">
        <f t="shared" si="2"/>
        <v/>
      </c>
    </row>
    <row r="166" spans="1:8" x14ac:dyDescent="0.25">
      <c r="A166" s="162" t="str">
        <f>IF('Orçamento-base'!A166&gt;0,'Orçamento-base'!A166,"")</f>
        <v/>
      </c>
      <c r="B166" s="162">
        <f>'Orçamento-base'!B166</f>
        <v>0</v>
      </c>
      <c r="C166" s="162" t="str">
        <f>IF('Orçamento-base'!C166&gt;0,'Orçamento-base'!C166,"")</f>
        <v/>
      </c>
      <c r="D166" s="156" t="str">
        <f>IF('Orçamento-base'!G166&gt;0,'Orçamento-base'!G166,"")</f>
        <v/>
      </c>
      <c r="E166" s="184" t="str">
        <f>IF('Orçamento-base'!H166&gt;0,'Orçamento-base'!H166,"")</f>
        <v/>
      </c>
      <c r="F166" s="156" t="str">
        <f>IF('Orçamento-base'!I166&gt;0,'Orçamento-base'!I166,"")</f>
        <v/>
      </c>
      <c r="G166" s="174"/>
      <c r="H166" s="156" t="str">
        <f t="shared" si="2"/>
        <v/>
      </c>
    </row>
    <row r="167" spans="1:8" x14ac:dyDescent="0.25">
      <c r="A167" s="162" t="str">
        <f>IF('Orçamento-base'!A167&gt;0,'Orçamento-base'!A167,"")</f>
        <v/>
      </c>
      <c r="B167" s="162">
        <f>'Orçamento-base'!B167</f>
        <v>0</v>
      </c>
      <c r="C167" s="162" t="str">
        <f>IF('Orçamento-base'!C167&gt;0,'Orçamento-base'!C167,"")</f>
        <v/>
      </c>
      <c r="D167" s="156" t="str">
        <f>IF('Orçamento-base'!G167&gt;0,'Orçamento-base'!G167,"")</f>
        <v/>
      </c>
      <c r="E167" s="184" t="str">
        <f>IF('Orçamento-base'!H167&gt;0,'Orçamento-base'!H167,"")</f>
        <v/>
      </c>
      <c r="F167" s="156" t="str">
        <f>IF('Orçamento-base'!I167&gt;0,'Orçamento-base'!I167,"")</f>
        <v/>
      </c>
      <c r="G167" s="174"/>
      <c r="H167" s="156" t="str">
        <f t="shared" si="2"/>
        <v/>
      </c>
    </row>
    <row r="168" spans="1:8" x14ac:dyDescent="0.25">
      <c r="A168" s="162" t="str">
        <f>IF('Orçamento-base'!A168&gt;0,'Orçamento-base'!A168,"")</f>
        <v/>
      </c>
      <c r="B168" s="162">
        <f>'Orçamento-base'!B168</f>
        <v>0</v>
      </c>
      <c r="C168" s="162" t="str">
        <f>IF('Orçamento-base'!C168&gt;0,'Orçamento-base'!C168,"")</f>
        <v/>
      </c>
      <c r="D168" s="156" t="str">
        <f>IF('Orçamento-base'!G168&gt;0,'Orçamento-base'!G168,"")</f>
        <v/>
      </c>
      <c r="E168" s="184" t="str">
        <f>IF('Orçamento-base'!H168&gt;0,'Orçamento-base'!H168,"")</f>
        <v/>
      </c>
      <c r="F168" s="156" t="str">
        <f>IF('Orçamento-base'!I168&gt;0,'Orçamento-base'!I168,"")</f>
        <v/>
      </c>
      <c r="G168" s="174"/>
      <c r="H168" s="156" t="str">
        <f t="shared" si="2"/>
        <v/>
      </c>
    </row>
    <row r="169" spans="1:8" x14ac:dyDescent="0.25">
      <c r="A169" s="162" t="str">
        <f>IF('Orçamento-base'!A169&gt;0,'Orçamento-base'!A169,"")</f>
        <v/>
      </c>
      <c r="B169" s="162">
        <f>'Orçamento-base'!B169</f>
        <v>0</v>
      </c>
      <c r="C169" s="162" t="str">
        <f>IF('Orçamento-base'!C169&gt;0,'Orçamento-base'!C169,"")</f>
        <v/>
      </c>
      <c r="D169" s="156" t="str">
        <f>IF('Orçamento-base'!G169&gt;0,'Orçamento-base'!G169,"")</f>
        <v/>
      </c>
      <c r="E169" s="184" t="str">
        <f>IF('Orçamento-base'!H169&gt;0,'Orçamento-base'!H169,"")</f>
        <v/>
      </c>
      <c r="F169" s="156" t="str">
        <f>IF('Orçamento-base'!I169&gt;0,'Orçamento-base'!I169,"")</f>
        <v/>
      </c>
      <c r="G169" s="174"/>
      <c r="H169" s="156" t="str">
        <f t="shared" si="2"/>
        <v/>
      </c>
    </row>
    <row r="170" spans="1:8" x14ac:dyDescent="0.25">
      <c r="A170" s="162" t="str">
        <f>IF('Orçamento-base'!A170&gt;0,'Orçamento-base'!A170,"")</f>
        <v/>
      </c>
      <c r="B170" s="162">
        <f>'Orçamento-base'!B170</f>
        <v>0</v>
      </c>
      <c r="C170" s="162" t="str">
        <f>IF('Orçamento-base'!C170&gt;0,'Orçamento-base'!C170,"")</f>
        <v/>
      </c>
      <c r="D170" s="156" t="str">
        <f>IF('Orçamento-base'!G170&gt;0,'Orçamento-base'!G170,"")</f>
        <v/>
      </c>
      <c r="E170" s="184" t="str">
        <f>IF('Orçamento-base'!H170&gt;0,'Orçamento-base'!H170,"")</f>
        <v/>
      </c>
      <c r="F170" s="156" t="str">
        <f>IF('Orçamento-base'!I170&gt;0,'Orçamento-base'!I170,"")</f>
        <v/>
      </c>
      <c r="G170" s="174"/>
      <c r="H170" s="156" t="str">
        <f t="shared" si="2"/>
        <v/>
      </c>
    </row>
    <row r="171" spans="1:8" x14ac:dyDescent="0.25">
      <c r="A171" s="162" t="str">
        <f>IF('Orçamento-base'!A171&gt;0,'Orçamento-base'!A171,"")</f>
        <v/>
      </c>
      <c r="B171" s="162">
        <f>'Orçamento-base'!B171</f>
        <v>0</v>
      </c>
      <c r="C171" s="162" t="str">
        <f>IF('Orçamento-base'!C171&gt;0,'Orçamento-base'!C171,"")</f>
        <v/>
      </c>
      <c r="D171" s="156" t="str">
        <f>IF('Orçamento-base'!G171&gt;0,'Orçamento-base'!G171,"")</f>
        <v/>
      </c>
      <c r="E171" s="184" t="str">
        <f>IF('Orçamento-base'!H171&gt;0,'Orçamento-base'!H171,"")</f>
        <v/>
      </c>
      <c r="F171" s="156" t="str">
        <f>IF('Orçamento-base'!I171&gt;0,'Orçamento-base'!I171,"")</f>
        <v/>
      </c>
      <c r="G171" s="174"/>
      <c r="H171" s="156" t="str">
        <f t="shared" si="2"/>
        <v/>
      </c>
    </row>
    <row r="172" spans="1:8" x14ac:dyDescent="0.25">
      <c r="A172" s="162" t="str">
        <f>IF('Orçamento-base'!A172&gt;0,'Orçamento-base'!A172,"")</f>
        <v/>
      </c>
      <c r="B172" s="162">
        <f>'Orçamento-base'!B172</f>
        <v>0</v>
      </c>
      <c r="C172" s="162" t="str">
        <f>IF('Orçamento-base'!C172&gt;0,'Orçamento-base'!C172,"")</f>
        <v/>
      </c>
      <c r="D172" s="156" t="str">
        <f>IF('Orçamento-base'!G172&gt;0,'Orçamento-base'!G172,"")</f>
        <v/>
      </c>
      <c r="E172" s="184" t="str">
        <f>IF('Orçamento-base'!H172&gt;0,'Orçamento-base'!H172,"")</f>
        <v/>
      </c>
      <c r="F172" s="156" t="str">
        <f>IF('Orçamento-base'!I172&gt;0,'Orçamento-base'!I172,"")</f>
        <v/>
      </c>
      <c r="G172" s="174"/>
      <c r="H172" s="156" t="str">
        <f t="shared" si="2"/>
        <v/>
      </c>
    </row>
    <row r="173" spans="1:8" x14ac:dyDescent="0.25">
      <c r="A173" s="162" t="str">
        <f>IF('Orçamento-base'!A173&gt;0,'Orçamento-base'!A173,"")</f>
        <v/>
      </c>
      <c r="B173" s="162">
        <f>'Orçamento-base'!B173</f>
        <v>0</v>
      </c>
      <c r="C173" s="162" t="str">
        <f>IF('Orçamento-base'!C173&gt;0,'Orçamento-base'!C173,"")</f>
        <v/>
      </c>
      <c r="D173" s="156" t="str">
        <f>IF('Orçamento-base'!G173&gt;0,'Orçamento-base'!G173,"")</f>
        <v/>
      </c>
      <c r="E173" s="184" t="str">
        <f>IF('Orçamento-base'!H173&gt;0,'Orçamento-base'!H173,"")</f>
        <v/>
      </c>
      <c r="F173" s="156" t="str">
        <f>IF('Orçamento-base'!I173&gt;0,'Orçamento-base'!I173,"")</f>
        <v/>
      </c>
      <c r="G173" s="174"/>
      <c r="H173" s="156" t="str">
        <f t="shared" si="2"/>
        <v/>
      </c>
    </row>
    <row r="174" spans="1:8" x14ac:dyDescent="0.25">
      <c r="A174" s="162" t="str">
        <f>IF('Orçamento-base'!A174&gt;0,'Orçamento-base'!A174,"")</f>
        <v/>
      </c>
      <c r="B174" s="162">
        <f>'Orçamento-base'!B174</f>
        <v>0</v>
      </c>
      <c r="C174" s="162" t="str">
        <f>IF('Orçamento-base'!C174&gt;0,'Orçamento-base'!C174,"")</f>
        <v/>
      </c>
      <c r="D174" s="156" t="str">
        <f>IF('Orçamento-base'!G174&gt;0,'Orçamento-base'!G174,"")</f>
        <v/>
      </c>
      <c r="E174" s="184" t="str">
        <f>IF('Orçamento-base'!H174&gt;0,'Orçamento-base'!H174,"")</f>
        <v/>
      </c>
      <c r="F174" s="156" t="str">
        <f>IF('Orçamento-base'!I174&gt;0,'Orçamento-base'!I174,"")</f>
        <v/>
      </c>
      <c r="G174" s="174"/>
      <c r="H174" s="156" t="str">
        <f t="shared" si="2"/>
        <v/>
      </c>
    </row>
    <row r="175" spans="1:8" x14ac:dyDescent="0.25">
      <c r="A175" s="162" t="str">
        <f>IF('Orçamento-base'!A175&gt;0,'Orçamento-base'!A175,"")</f>
        <v/>
      </c>
      <c r="B175" s="162">
        <f>'Orçamento-base'!B175</f>
        <v>0</v>
      </c>
      <c r="C175" s="162" t="str">
        <f>IF('Orçamento-base'!C175&gt;0,'Orçamento-base'!C175,"")</f>
        <v/>
      </c>
      <c r="D175" s="156" t="str">
        <f>IF('Orçamento-base'!G175&gt;0,'Orçamento-base'!G175,"")</f>
        <v/>
      </c>
      <c r="E175" s="184" t="str">
        <f>IF('Orçamento-base'!H175&gt;0,'Orçamento-base'!H175,"")</f>
        <v/>
      </c>
      <c r="F175" s="156" t="str">
        <f>IF('Orçamento-base'!I175&gt;0,'Orçamento-base'!I175,"")</f>
        <v/>
      </c>
      <c r="G175" s="174"/>
      <c r="H175" s="156" t="str">
        <f t="shared" si="2"/>
        <v/>
      </c>
    </row>
    <row r="176" spans="1:8" x14ac:dyDescent="0.25">
      <c r="A176" s="162" t="str">
        <f>IF('Orçamento-base'!A176&gt;0,'Orçamento-base'!A176,"")</f>
        <v/>
      </c>
      <c r="B176" s="162">
        <f>'Orçamento-base'!B176</f>
        <v>0</v>
      </c>
      <c r="C176" s="162" t="str">
        <f>IF('Orçamento-base'!C176&gt;0,'Orçamento-base'!C176,"")</f>
        <v/>
      </c>
      <c r="D176" s="156" t="str">
        <f>IF('Orçamento-base'!G176&gt;0,'Orçamento-base'!G176,"")</f>
        <v/>
      </c>
      <c r="E176" s="184" t="str">
        <f>IF('Orçamento-base'!H176&gt;0,'Orçamento-base'!H176,"")</f>
        <v/>
      </c>
      <c r="F176" s="156" t="str">
        <f>IF('Orçamento-base'!I176&gt;0,'Orçamento-base'!I176,"")</f>
        <v/>
      </c>
      <c r="G176" s="174"/>
      <c r="H176" s="156" t="str">
        <f t="shared" si="2"/>
        <v/>
      </c>
    </row>
    <row r="177" spans="1:8" x14ac:dyDescent="0.25">
      <c r="A177" s="162" t="str">
        <f>IF('Orçamento-base'!A177&gt;0,'Orçamento-base'!A177,"")</f>
        <v/>
      </c>
      <c r="B177" s="162">
        <f>'Orçamento-base'!B177</f>
        <v>0</v>
      </c>
      <c r="C177" s="162" t="str">
        <f>IF('Orçamento-base'!C177&gt;0,'Orçamento-base'!C177,"")</f>
        <v/>
      </c>
      <c r="D177" s="156" t="str">
        <f>IF('Orçamento-base'!G177&gt;0,'Orçamento-base'!G177,"")</f>
        <v/>
      </c>
      <c r="E177" s="184" t="str">
        <f>IF('Orçamento-base'!H177&gt;0,'Orçamento-base'!H177,"")</f>
        <v/>
      </c>
      <c r="F177" s="156" t="str">
        <f>IF('Orçamento-base'!I177&gt;0,'Orçamento-base'!I177,"")</f>
        <v/>
      </c>
      <c r="G177" s="174"/>
      <c r="H177" s="156" t="str">
        <f t="shared" si="2"/>
        <v/>
      </c>
    </row>
    <row r="178" spans="1:8" x14ac:dyDescent="0.25">
      <c r="A178" s="162" t="str">
        <f>IF('Orçamento-base'!A178&gt;0,'Orçamento-base'!A178,"")</f>
        <v/>
      </c>
      <c r="B178" s="162">
        <f>'Orçamento-base'!B178</f>
        <v>0</v>
      </c>
      <c r="C178" s="162" t="str">
        <f>IF('Orçamento-base'!C178&gt;0,'Orçamento-base'!C178,"")</f>
        <v/>
      </c>
      <c r="D178" s="156" t="str">
        <f>IF('Orçamento-base'!G178&gt;0,'Orçamento-base'!G178,"")</f>
        <v/>
      </c>
      <c r="E178" s="184" t="str">
        <f>IF('Orçamento-base'!H178&gt;0,'Orçamento-base'!H178,"")</f>
        <v/>
      </c>
      <c r="F178" s="156" t="str">
        <f>IF('Orçamento-base'!I178&gt;0,'Orçamento-base'!I178,"")</f>
        <v/>
      </c>
      <c r="G178" s="174"/>
      <c r="H178" s="156" t="str">
        <f t="shared" si="2"/>
        <v/>
      </c>
    </row>
    <row r="179" spans="1:8" x14ac:dyDescent="0.25">
      <c r="A179" s="162" t="str">
        <f>IF('Orçamento-base'!A179&gt;0,'Orçamento-base'!A179,"")</f>
        <v/>
      </c>
      <c r="B179" s="162">
        <f>'Orçamento-base'!B179</f>
        <v>0</v>
      </c>
      <c r="C179" s="162" t="str">
        <f>IF('Orçamento-base'!C179&gt;0,'Orçamento-base'!C179,"")</f>
        <v/>
      </c>
      <c r="D179" s="156" t="str">
        <f>IF('Orçamento-base'!G179&gt;0,'Orçamento-base'!G179,"")</f>
        <v/>
      </c>
      <c r="E179" s="184" t="str">
        <f>IF('Orçamento-base'!H179&gt;0,'Orçamento-base'!H179,"")</f>
        <v/>
      </c>
      <c r="F179" s="156" t="str">
        <f>IF('Orçamento-base'!I179&gt;0,'Orçamento-base'!I179,"")</f>
        <v/>
      </c>
      <c r="G179" s="174"/>
      <c r="H179" s="156" t="str">
        <f t="shared" si="2"/>
        <v/>
      </c>
    </row>
    <row r="180" spans="1:8" x14ac:dyDescent="0.25">
      <c r="A180" s="162" t="str">
        <f>IF('Orçamento-base'!A180&gt;0,'Orçamento-base'!A180,"")</f>
        <v/>
      </c>
      <c r="B180" s="162">
        <f>'Orçamento-base'!B180</f>
        <v>0</v>
      </c>
      <c r="C180" s="162" t="str">
        <f>IF('Orçamento-base'!C180&gt;0,'Orçamento-base'!C180,"")</f>
        <v/>
      </c>
      <c r="D180" s="156" t="str">
        <f>IF('Orçamento-base'!G180&gt;0,'Orçamento-base'!G180,"")</f>
        <v/>
      </c>
      <c r="E180" s="184" t="str">
        <f>IF('Orçamento-base'!H180&gt;0,'Orçamento-base'!H180,"")</f>
        <v/>
      </c>
      <c r="F180" s="156" t="str">
        <f>IF('Orçamento-base'!I180&gt;0,'Orçamento-base'!I180,"")</f>
        <v/>
      </c>
      <c r="G180" s="174"/>
      <c r="H180" s="156" t="str">
        <f t="shared" si="2"/>
        <v/>
      </c>
    </row>
    <row r="181" spans="1:8" x14ac:dyDescent="0.25">
      <c r="A181" s="162" t="str">
        <f>IF('Orçamento-base'!A181&gt;0,'Orçamento-base'!A181,"")</f>
        <v/>
      </c>
      <c r="B181" s="162">
        <f>'Orçamento-base'!B181</f>
        <v>0</v>
      </c>
      <c r="C181" s="162" t="str">
        <f>IF('Orçamento-base'!C181&gt;0,'Orçamento-base'!C181,"")</f>
        <v/>
      </c>
      <c r="D181" s="156" t="str">
        <f>IF('Orçamento-base'!G181&gt;0,'Orçamento-base'!G181,"")</f>
        <v/>
      </c>
      <c r="E181" s="184" t="str">
        <f>IF('Orçamento-base'!H181&gt;0,'Orçamento-base'!H181,"")</f>
        <v/>
      </c>
      <c r="F181" s="156" t="str">
        <f>IF('Orçamento-base'!I181&gt;0,'Orçamento-base'!I181,"")</f>
        <v/>
      </c>
      <c r="G181" s="174"/>
      <c r="H181" s="156" t="str">
        <f t="shared" si="2"/>
        <v/>
      </c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Compras e Outros Serviços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>
        <f t="shared" ref="E3:E66" si="0">IF(A3=$F$2,B3,"")</f>
        <v>2</v>
      </c>
      <c r="G3" s="121">
        <f t="shared" ref="G3:G66" si="1">IFERROR(SMALL($E$2:$E$250,D3),"")</f>
        <v>3</v>
      </c>
      <c r="H3" s="121" t="str">
        <f>IFERROR(VLOOKUP(G3,base!$C$2:$D$133,2,FALSE),"")</f>
        <v>servicos técnicos: projetos/auditorias/ consultorias/assessorias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>
        <f t="shared" si="0"/>
        <v>3</v>
      </c>
      <c r="G4" s="121">
        <f t="shared" si="1"/>
        <v>31</v>
      </c>
      <c r="H4" s="121" t="str">
        <f>IFERROR(VLOOKUP(G4,base!$C$2:$D$133,2,FALSE),"")</f>
        <v>servicos: terceirizacao de mao-de-obra especializada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34</v>
      </c>
      <c r="H5" s="121" t="str">
        <f>IFERROR(VLOOKUP(G5,base!$C$2:$D$133,2,FALSE),"")</f>
        <v>materiais/ suprimentos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35</v>
      </c>
      <c r="H6" s="121" t="str">
        <f>IFERROR(VLOOKUP(G6,base!$C$2:$D$133,2,FALSE),"")</f>
        <v>equipamentos p/informatica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37</v>
      </c>
      <c r="H7" s="121" t="str">
        <f>IFERROR(VLOOKUP(G7,base!$C$2:$D$133,2,FALSE),"")</f>
        <v>servicos: terceirizacao de mao-de-obra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42</v>
      </c>
      <c r="H8" s="121" t="str">
        <f>IFERROR(VLOOKUP(G8,base!$C$2:$D$133,2,FALSE),"")</f>
        <v>servicos: transporte de cargas e passageiros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45</v>
      </c>
      <c r="H9" s="121" t="str">
        <f>IFERROR(VLOOKUP(G9,base!$C$2:$D$133,2,FALSE),"")</f>
        <v>servicos: graficos/similares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47</v>
      </c>
      <c r="H10" s="121" t="str">
        <f>IFERROR(VLOOKUP(G10,base!$C$2:$D$133,2,FALSE),"")</f>
        <v>servicos: som, imagem e programacao visual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52</v>
      </c>
      <c r="H11" s="121" t="str">
        <f>IFERROR(VLOOKUP(G11,base!$C$2:$D$133,2,FALSE),"")</f>
        <v>servicos: manutencao de veiculos, equipamentos e aeronaves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57</v>
      </c>
      <c r="H12" s="121" t="str">
        <f>IFERROR(VLOOKUP(G12,base!$C$2:$D$133,2,FALSE),"")</f>
        <v>servicos: manut/equip/escrit/eletrodomesticos/refrigeracao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59</v>
      </c>
      <c r="H13" s="121" t="str">
        <f>IFERROR(VLOOKUP(G13,base!$C$2:$D$133,2,FALSE),"")</f>
        <v>servicos: serralheria/marcen./carpin./metalurgica/fundicao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62</v>
      </c>
      <c r="H14" s="121" t="str">
        <f>IFERROR(VLOOKUP(G14,base!$C$2:$D$133,2,FALSE),"")</f>
        <v>servicos: locacao de veiculos, equipamentos e aeronaves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64</v>
      </c>
      <c r="H15" s="121" t="str">
        <f>IFERROR(VLOOKUP(G15,base!$C$2:$D$133,2,FALSE),"")</f>
        <v>aquisição de imoveis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70</v>
      </c>
      <c r="H16" s="121" t="str">
        <f>IFERROR(VLOOKUP(G16,base!$C$2:$D$133,2,FALSE),"")</f>
        <v>maquinas p/autenticar/registrar/franquear e similares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72</v>
      </c>
      <c r="H17" s="121" t="str">
        <f>IFERROR(VLOOKUP(G17,base!$C$2:$D$133,2,FALSE),"")</f>
        <v>servicos: vigilancia/seguranca/transporte de valores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77</v>
      </c>
      <c r="H18" s="121" t="str">
        <f>IFERROR(VLOOKUP(G18,base!$C$2:$D$133,2,FALSE),"")</f>
        <v>servicos: alimentacao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>
        <f t="shared" si="0"/>
        <v>31</v>
      </c>
      <c r="G19" s="121">
        <f t="shared" si="1"/>
        <v>82</v>
      </c>
      <c r="H19" s="121" t="str">
        <f>IFERROR(VLOOKUP(G19,base!$C$2:$D$133,2,FALSE),"")</f>
        <v>servicos: hotelaria/agencias de viagem e turismo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97</v>
      </c>
      <c r="H20" s="121" t="str">
        <f>IFERROR(VLOOKUP(G20,base!$C$2:$D$133,2,FALSE),"")</f>
        <v>servicos: bilheteria / estacionamento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>
        <f t="shared" si="1"/>
        <v>105</v>
      </c>
      <c r="H21" s="121" t="str">
        <f>IFERROR(VLOOKUP(G21,base!$C$2:$D$133,2,FALSE),"")</f>
        <v>livros/publicacoes/revistas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>
        <f t="shared" si="1"/>
        <v>107</v>
      </c>
      <c r="H22" s="121" t="str">
        <f>IFERROR(VLOOKUP(G22,base!$C$2:$D$133,2,FALSE),"")</f>
        <v>servicos: seguros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>
        <f t="shared" si="0"/>
        <v>34</v>
      </c>
      <c r="G23" s="121">
        <f t="shared" si="1"/>
        <v>112</v>
      </c>
      <c r="H23" s="121" t="str">
        <f>IFERROR(VLOOKUP(G23,base!$C$2:$D$133,2,FALSE),"")</f>
        <v>servicos: contratacao parceria/invest./arrend/merchandising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>
        <f t="shared" si="1"/>
        <v>113</v>
      </c>
      <c r="H24" s="121" t="str">
        <f>IFERROR(VLOOKUP(G24,base!$C$2:$D$133,2,FALSE),"")</f>
        <v>servicos: contratacao instituicao de ensino superior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>
        <f t="shared" si="0"/>
        <v>35</v>
      </c>
      <c r="G25" s="121">
        <f t="shared" si="1"/>
        <v>117</v>
      </c>
      <c r="H25" s="121" t="str">
        <f>IFERROR(VLOOKUP(G25,base!$C$2:$D$133,2,FALSE),"")</f>
        <v>servicos: informatica-software/hardware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>
        <f t="shared" si="0"/>
        <v>37</v>
      </c>
      <c r="G26" s="121">
        <f t="shared" si="1"/>
        <v>120</v>
      </c>
      <c r="H26" s="121" t="str">
        <f>IFERROR(VLOOKUP(G26,base!$C$2:$D$133,2,FALSE),"")</f>
        <v>papel/papelao/cartao/cartolina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122</v>
      </c>
      <c r="H27" s="121" t="str">
        <f>IFERROR(VLOOKUP(G27,base!$C$2:$D$133,2,FALSE),"")</f>
        <v>servicos: fornecimento de vales/tickets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>
        <f t="shared" si="0"/>
        <v>42</v>
      </c>
      <c r="G28" s="121">
        <f t="shared" si="1"/>
        <v>127</v>
      </c>
      <c r="H28" s="121" t="str">
        <f>IFERROR(VLOOKUP(G28,base!$C$2:$D$133,2,FALSE),"")</f>
        <v>servicos: analises clinicas/laborat. e exames medicos/odont.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140</v>
      </c>
      <c r="H29" s="121" t="str">
        <f>IFERROR(VLOOKUP(G29,base!$C$2:$D$133,2,FALSE),"")</f>
        <v>equipamentos/materiais p/recreacao/deficientes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>
        <f t="shared" si="0"/>
        <v>45</v>
      </c>
      <c r="G30" s="121">
        <f t="shared" si="1"/>
        <v>150</v>
      </c>
      <c r="H30" s="121" t="str">
        <f>IFERROR(VLOOKUP(G30,base!$C$2:$D$133,2,FALSE),"")</f>
        <v>instrumentos musicais/componentes/acessorios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160</v>
      </c>
      <c r="H31" s="121" t="str">
        <f>IFERROR(VLOOKUP(G31,base!$C$2:$D$133,2,FALSE),"")</f>
        <v>equipamentos/materiais esportivos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>
        <f t="shared" si="0"/>
        <v>47</v>
      </c>
      <c r="G32" s="121">
        <f t="shared" si="1"/>
        <v>185</v>
      </c>
      <c r="H32" s="121" t="str">
        <f>IFERROR(VLOOKUP(G32,base!$C$2:$D$133,2,FALSE),"")</f>
        <v>embalagens em geral/cordas/barbantes/fitas (exceto p/med.)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205</v>
      </c>
      <c r="H33" s="121" t="str">
        <f>IFERROR(VLOOKUP(G33,base!$C$2:$D$133,2,FALSE),"")</f>
        <v>bandeiras/flamulas/acessorios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>
        <f t="shared" si="0"/>
        <v>52</v>
      </c>
      <c r="G34" s="121">
        <f t="shared" si="1"/>
        <v>215</v>
      </c>
      <c r="H34" s="121" t="str">
        <f>IFERROR(VLOOKUP(G34,base!$C$2:$D$133,2,FALSE),"")</f>
        <v>servicos: insignias/brasoes/escudos/medalhas/trofeus/brindes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245</v>
      </c>
      <c r="H35" s="121" t="str">
        <f>IFERROR(VLOOKUP(G35,base!$C$2:$D$133,2,FALSE),"")</f>
        <v>vestuarios/uniformes (exceto vestuario de seguranca)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>
        <f t="shared" si="0"/>
        <v>57</v>
      </c>
      <c r="G36" s="121">
        <f t="shared" si="1"/>
        <v>250</v>
      </c>
      <c r="H36" s="121" t="str">
        <f>IFERROR(VLOOKUP(G36,base!$C$2:$D$133,2,FALSE),"")</f>
        <v>calcados/bolsas/malas/mochila (exceto de seguranca)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255</v>
      </c>
      <c r="H37" s="121" t="str">
        <f>IFERROR(VLOOKUP(G37,base!$C$2:$D$133,2,FALSE),"")</f>
        <v>materiais de armarinho/aviamentos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>
        <f t="shared" si="0"/>
        <v>59</v>
      </c>
      <c r="G38" s="121">
        <f t="shared" si="1"/>
        <v>260</v>
      </c>
      <c r="H38" s="121" t="str">
        <f>IFERROR(VLOOKUP(G38,base!$C$2:$D$133,2,FALSE),"")</f>
        <v>materiais p/cama/mesa/banho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270</v>
      </c>
      <c r="H39" s="121" t="str">
        <f>IFERROR(VLOOKUP(G39,base!$C$2:$D$133,2,FALSE),"")</f>
        <v>equipamentos/materiais p/microfilmagem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>
        <f t="shared" si="0"/>
        <v>62</v>
      </c>
      <c r="G40" s="121">
        <f t="shared" si="1"/>
        <v>285</v>
      </c>
      <c r="H40" s="121" t="str">
        <f>IFERROR(VLOOKUP(G40,base!$C$2:$D$133,2,FALSE),"")</f>
        <v>eletrodomesticos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290</v>
      </c>
      <c r="H41" s="121" t="str">
        <f>IFERROR(VLOOKUP(G41,base!$C$2:$D$133,2,FALSE),"")</f>
        <v>equipamentos/componentes/acessorios p/climatizacao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295</v>
      </c>
      <c r="H42" s="121" t="str">
        <f>IFERROR(VLOOKUP(G42,base!$C$2:$D$133,2,FALSE),"")</f>
        <v>equipamentos/materiais/acessorios p/projecao/video/foto/som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>
        <f t="shared" si="1"/>
        <v>320</v>
      </c>
      <c r="H43" s="121" t="str">
        <f>IFERROR(VLOOKUP(G43,base!$C$2:$D$133,2,FALSE),"")</f>
        <v>moveis/estofados/componentes em geral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>
        <f t="shared" si="0"/>
        <v>64</v>
      </c>
      <c r="G44" s="121">
        <f t="shared" si="1"/>
        <v>345</v>
      </c>
      <c r="H44" s="121" t="str">
        <f>IFERROR(VLOOKUP(G44,base!$C$2:$D$133,2,FALSE),"")</f>
        <v>colchoes/colchonetes/travesseiros/almofadas/revestimentos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>
        <f t="shared" si="1"/>
        <v>350</v>
      </c>
      <c r="H45" s="121" t="str">
        <f>IFERROR(VLOOKUP(G45,base!$C$2:$D$133,2,FALSE),"")</f>
        <v>equipamentos/materiais/acessorios p/uso comercial/industrial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>
        <f t="shared" si="0"/>
        <v>70</v>
      </c>
      <c r="G46" s="121">
        <f t="shared" si="1"/>
        <v>360</v>
      </c>
      <c r="H46" s="121" t="str">
        <f>IFERROR(VLOOKUP(G46,base!$C$2:$D$133,2,FALSE),"")</f>
        <v>utensilios e materiais descartaveis p/copa/cozinha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>
        <f t="shared" si="0"/>
        <v>72</v>
      </c>
      <c r="G47" s="121">
        <f t="shared" si="1"/>
        <v>380</v>
      </c>
      <c r="H47" s="121" t="str">
        <f>IFERROR(VLOOKUP(G47,base!$C$2:$D$133,2,FALSE),"")</f>
        <v>equipamentos/materiais p/limpeza/higiene (uso geral)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390</v>
      </c>
      <c r="H48" s="121" t="str">
        <f>IFERROR(VLOOKUP(G48,base!$C$2:$D$133,2,FALSE),"")</f>
        <v>equipamentos/acessorios p/acampamento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>
        <f t="shared" si="0"/>
        <v>77</v>
      </c>
      <c r="G49" s="121">
        <f t="shared" si="1"/>
        <v>395</v>
      </c>
      <c r="H49" s="121" t="str">
        <f>IFERROR(VLOOKUP(G49,base!$C$2:$D$133,2,FALSE),"")</f>
        <v>equipamentos/componentes/acessorios p/radiotelecomunicacao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397</v>
      </c>
      <c r="H50" s="121" t="str">
        <f>IFERROR(VLOOKUP(G50,base!$C$2:$D$133,2,FALSE),"")</f>
        <v>equipamentos/componentes/acessorios p/radiodifusao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>
        <f t="shared" si="0"/>
        <v>82</v>
      </c>
      <c r="G51" s="121">
        <f t="shared" si="1"/>
        <v>400</v>
      </c>
      <c r="H51" s="121" t="str">
        <f>IFERROR(VLOOKUP(G51,base!$C$2:$D$133,2,FALSE),"")</f>
        <v>equipamentos/componentes/acessorios p/telefonia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405</v>
      </c>
      <c r="H52" s="121" t="str">
        <f>IFERROR(VLOOKUP(G52,base!$C$2:$D$133,2,FALSE),"")</f>
        <v>equipamentos/componentes/acessorios p/medicao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>
        <f t="shared" si="0"/>
        <v>97</v>
      </c>
      <c r="G53" s="121">
        <f t="shared" si="1"/>
        <v>410</v>
      </c>
      <c r="H53" s="121" t="str">
        <f>IFERROR(VLOOKUP(G53,base!$C$2:$D$133,2,FALSE),"")</f>
        <v>equipamentos p/geracao/distribuicao de energia eletrica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420</v>
      </c>
      <c r="H54" s="121" t="str">
        <f>IFERROR(VLOOKUP(G54,base!$C$2:$D$133,2,FALSE),"")</f>
        <v>componentes p/equipamentos eletricos/eletronicos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>
        <f t="shared" si="1"/>
        <v>428</v>
      </c>
      <c r="H55" s="121" t="str">
        <f>IFERROR(VLOOKUP(G55,base!$C$2:$D$133,2,FALSE),"")</f>
        <v>equipamentos p/controle de pessoal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>
        <f t="shared" si="0"/>
        <v>105</v>
      </c>
      <c r="G56" s="121">
        <f t="shared" si="1"/>
        <v>435</v>
      </c>
      <c r="H56" s="121" t="str">
        <f>IFERROR(VLOOKUP(G56,base!$C$2:$D$133,2,FALSE),"")</f>
        <v>equipamentos/componentes/acessorios p/solda (em geral)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>
        <f t="shared" si="0"/>
        <v>107</v>
      </c>
      <c r="G57" s="121">
        <f t="shared" si="1"/>
        <v>440</v>
      </c>
      <c r="H57" s="121" t="str">
        <f>IFERROR(VLOOKUP(G57,base!$C$2:$D$133,2,FALSE),"")</f>
        <v>feramentas manuais (uso geral)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445</v>
      </c>
      <c r="H58" s="121" t="str">
        <f>IFERROR(VLOOKUP(G58,base!$C$2:$D$133,2,FALSE),"")</f>
        <v>equipamentos eletricos p/oficinas (uso geral)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>
        <f t="shared" si="0"/>
        <v>112</v>
      </c>
      <c r="G59" s="121">
        <f t="shared" si="1"/>
        <v>450</v>
      </c>
      <c r="H59" s="121" t="str">
        <f>IFERROR(VLOOKUP(G59,base!$C$2:$D$133,2,FALSE),"")</f>
        <v>ferragens/abrasivos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452</v>
      </c>
      <c r="H60" s="121" t="str">
        <f>IFERROR(VLOOKUP(G60,base!$C$2:$D$133,2,FALSE),"")</f>
        <v>arames/telas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>
        <f t="shared" si="0"/>
        <v>113</v>
      </c>
      <c r="G61" s="121">
        <f t="shared" si="1"/>
        <v>460</v>
      </c>
      <c r="H61" s="121" t="str">
        <f>IFERROR(VLOOKUP(G61,base!$C$2:$D$133,2,FALSE),"")</f>
        <v>madeiras em geral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461</v>
      </c>
      <c r="H62" s="121" t="str">
        <f>IFERROR(VLOOKUP(G62,base!$C$2:$D$133,2,FALSE),"")</f>
        <v>materia-prima plastica/sintetica/borracha/derivados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>
        <f t="shared" si="0"/>
        <v>117</v>
      </c>
      <c r="G63" s="121">
        <f t="shared" si="1"/>
        <v>463</v>
      </c>
      <c r="H63" s="121" t="str">
        <f>IFERROR(VLOOKUP(G63,base!$C$2:$D$133,2,FALSE),"")</f>
        <v>materia-prima p/metalurgia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465</v>
      </c>
      <c r="H64" s="121" t="str">
        <f>IFERROR(VLOOKUP(G64,base!$C$2:$D$133,2,FALSE),"")</f>
        <v>equipamentos/materiais p/construcao civil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>
        <f t="shared" si="1"/>
        <v>475</v>
      </c>
      <c r="H65" s="121" t="str">
        <f>IFERROR(VLOOKUP(G65,base!$C$2:$D$133,2,FALSE),"")</f>
        <v>equipamentos/materiais p/instalacoes eletricas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>
        <f t="shared" si="0"/>
        <v>120</v>
      </c>
      <c r="G66" s="121">
        <f t="shared" si="1"/>
        <v>480</v>
      </c>
      <c r="H66" s="121" t="str">
        <f>IFERROR(VLOOKUP(G66,base!$C$2:$D$133,2,FALSE),"")</f>
        <v>equip./materiais p/instalacoes hidrosanitarias e gas natural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>
        <f t="shared" ref="E67:E130" si="2">IF(A67=$F$2,B67,"")</f>
        <v>122</v>
      </c>
      <c r="G67" s="121">
        <f t="shared" ref="G67:G130" si="3">IFERROR(SMALL($E$2:$E$250,D67),"")</f>
        <v>495</v>
      </c>
      <c r="H67" s="121" t="str">
        <f>IFERROR(VLOOKUP(G67,base!$C$2:$D$133,2,FALSE),"")</f>
        <v>vidros planos/espelhos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505</v>
      </c>
      <c r="H68" s="121" t="str">
        <f>IFERROR(VLOOKUP(G68,base!$C$2:$D$133,2,FALSE),"")</f>
        <v>materiais p/decoracao de interiores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>
        <f t="shared" si="2"/>
        <v>127</v>
      </c>
      <c r="G69" s="121">
        <f t="shared" si="3"/>
        <v>510</v>
      </c>
      <c r="H69" s="121" t="str">
        <f>IFERROR(VLOOKUP(G69,base!$C$2:$D$133,2,FALSE),"")</f>
        <v>obras de arte/objetos decorativos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515</v>
      </c>
      <c r="H70" s="121" t="str">
        <f>IFERROR(VLOOKUP(G70,base!$C$2:$D$133,2,FALSE),"")</f>
        <v>equipamentos/materiais de seguranca e protecao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>
        <f t="shared" si="3"/>
        <v>535</v>
      </c>
      <c r="H71" s="121" t="str">
        <f>IFERROR(VLOOKUP(G71,base!$C$2:$D$133,2,FALSE),"")</f>
        <v>bombas/motobombas/compressores/componentes/acessorios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>
        <f t="shared" si="2"/>
        <v>140</v>
      </c>
      <c r="G72" s="121">
        <f t="shared" si="3"/>
        <v>540</v>
      </c>
      <c r="H72" s="121" t="str">
        <f>IFERROR(VLOOKUP(G72,base!$C$2:$D$133,2,FALSE),"")</f>
        <v>equipamentos/materiais p/irrigacao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>
        <f t="shared" si="3"/>
        <v>548</v>
      </c>
      <c r="H73" s="121" t="str">
        <f>IFERROR(VLOOKUP(G73,base!$C$2:$D$133,2,FALSE),"")</f>
        <v>equipamentos/materiais/suprimentos tratamento de agua/esgoto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>
        <f t="shared" si="2"/>
        <v>150</v>
      </c>
      <c r="G74" s="121">
        <f t="shared" si="3"/>
        <v>550</v>
      </c>
      <c r="H74" s="121" t="str">
        <f>IFERROR(VLOOKUP(G74,base!$C$2:$D$133,2,FALSE),"")</f>
        <v>equipamentos/pecas/aces. p/constr./conserv. rodovias/portos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>
        <f t="shared" si="3"/>
        <v>555</v>
      </c>
      <c r="H75" s="121" t="str">
        <f>IFERROR(VLOOKUP(G75,base!$C$2:$D$133,2,FALSE),"")</f>
        <v>equipamentos/pecas/acessorios p/mineracao/escavacao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>
        <f t="shared" si="2"/>
        <v>160</v>
      </c>
      <c r="G76" s="121">
        <f t="shared" si="3"/>
        <v>565</v>
      </c>
      <c r="H76" s="121" t="str">
        <f>IFERROR(VLOOKUP(G76,base!$C$2:$D$133,2,FALSE),"")</f>
        <v>equipamentos/acessorios p/transporte de mercadorias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>
        <f t="shared" si="3"/>
        <v>580</v>
      </c>
      <c r="H77" s="121" t="str">
        <f>IFERROR(VLOOKUP(G77,base!$C$2:$D$133,2,FALSE),"")</f>
        <v>equipamentos/pecas/acessorios p/ajardinamento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>
        <f t="shared" si="2"/>
        <v>185</v>
      </c>
      <c r="G78" s="121">
        <f t="shared" si="3"/>
        <v>593</v>
      </c>
      <c r="H78" s="121" t="str">
        <f>IFERROR(VLOOKUP(G78,base!$C$2:$D$133,2,FALSE),"")</f>
        <v>elevadores/pontes rolantes/guindastes/talhas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>
        <f t="shared" si="3"/>
        <v>595</v>
      </c>
      <c r="H79" s="121" t="str">
        <f>IFERROR(VLOOKUP(G79,base!$C$2:$D$133,2,FALSE),"")</f>
        <v>veiculos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>
        <f t="shared" si="2"/>
        <v>205</v>
      </c>
      <c r="G80" s="121">
        <f t="shared" si="3"/>
        <v>600</v>
      </c>
      <c r="H80" s="121" t="str">
        <f>IFERROR(VLOOKUP(G80,base!$C$2:$D$133,2,FALSE),"")</f>
        <v>equipamentos/pecas/materiais/acessorios p/conserv. veiculos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>
        <f t="shared" si="3"/>
        <v>685</v>
      </c>
      <c r="H81" s="121" t="str">
        <f>IFERROR(VLOOKUP(G81,base!$C$2:$D$133,2,FALSE),"")</f>
        <v>equipamentos/pecas/acessorios p/agricultura/pecuaria e pesca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>
        <f t="shared" si="2"/>
        <v>215</v>
      </c>
      <c r="G82" s="121">
        <f t="shared" si="3"/>
        <v>736</v>
      </c>
      <c r="H82" s="121" t="str">
        <f>IFERROR(VLOOKUP(G82,base!$C$2:$D$133,2,FALSE),"")</f>
        <v>alimentacao humana especial/manipuladas/fracionada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>
        <f t="shared" si="3"/>
        <v>745</v>
      </c>
      <c r="H83" s="121" t="str">
        <f>IFERROR(VLOOKUP(G83,base!$C$2:$D$133,2,FALSE),"")</f>
        <v>pneus/camaras/protetores/materiais p/consertos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>
        <f t="shared" si="2"/>
        <v>245</v>
      </c>
      <c r="G84" s="121">
        <f t="shared" si="3"/>
        <v>748</v>
      </c>
      <c r="H84" s="121" t="str">
        <f>IFERROR(VLOOKUP(G84,base!$C$2:$D$133,2,FALSE),"")</f>
        <v>equipamentos/pecas/acessorios p/navegacao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>
        <f t="shared" si="3"/>
        <v>750</v>
      </c>
      <c r="H85" s="121" t="str">
        <f>IFERROR(VLOOKUP(G85,base!$C$2:$D$133,2,FALSE),"")</f>
        <v>materiais/acessorios/pecas fundidas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>
        <f t="shared" si="2"/>
        <v>250</v>
      </c>
      <c r="G86" s="121">
        <f t="shared" si="3"/>
        <v>754</v>
      </c>
      <c r="H86" s="121" t="str">
        <f>IFERROR(VLOOKUP(G86,base!$C$2:$D$133,2,FALSE),"")</f>
        <v>equipamentos p/lancamentos/pouso/manobras de aeronaves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>
        <f t="shared" si="3"/>
        <v>757</v>
      </c>
      <c r="H87" s="121" t="str">
        <f>IFERROR(VLOOKUP(G87,base!$C$2:$D$133,2,FALSE),"")</f>
        <v>combustiveis/lubrificantes/derivados de petroleo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>
        <f t="shared" si="2"/>
        <v>255</v>
      </c>
      <c r="G88" s="121">
        <f t="shared" si="3"/>
        <v>758</v>
      </c>
      <c r="H88" s="121" t="str">
        <f>IFERROR(VLOOKUP(G88,base!$C$2:$D$133,2,FALSE),"")</f>
        <v>botijoes/instalacoes industriais de gas glp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>
        <f t="shared" si="3"/>
        <v>760</v>
      </c>
      <c r="H89" s="121" t="str">
        <f>IFERROR(VLOOKUP(G89,base!$C$2:$D$133,2,FALSE),"")</f>
        <v>armamentos/explosivos/municoes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>
        <f t="shared" si="2"/>
        <v>260</v>
      </c>
      <c r="G90" s="121">
        <f t="shared" si="3"/>
        <v>773</v>
      </c>
      <c r="H90" s="121" t="str">
        <f>IFERROR(VLOOKUP(G90,base!$C$2:$D$133,2,FALSE),"")</f>
        <v>alimentacao humana - prod.origem animal in natura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>
        <f t="shared" si="3"/>
        <v>775</v>
      </c>
      <c r="H91" s="121" t="str">
        <f>IFERROR(VLOOKUP(G91,base!$C$2:$D$133,2,FALSE),"")</f>
        <v>alimentacao humana - prod.especial/manipulados/pre-elaborado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>
        <f t="shared" si="2"/>
        <v>270</v>
      </c>
      <c r="G92" s="121">
        <f t="shared" si="3"/>
        <v>779</v>
      </c>
      <c r="H92" s="121" t="str">
        <f>IFERROR(VLOOKUP(G92,base!$C$2:$D$133,2,FALSE),"")</f>
        <v>alimentacao humana-prod.origem animal embutidos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>
        <f t="shared" si="3"/>
        <v>784</v>
      </c>
      <c r="H93" s="121" t="str">
        <f>IFERROR(VLOOKUP(G93,base!$C$2:$D$133,2,FALSE),"")</f>
        <v>alimentacao humana - produtos de origem vegetal in natura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>
        <f t="shared" si="2"/>
        <v>285</v>
      </c>
      <c r="G94" s="121">
        <f t="shared" si="3"/>
        <v>788</v>
      </c>
      <c r="H94" s="121" t="str">
        <f>IFERROR(VLOOKUP(G94,base!$C$2:$D$133,2,FALSE),"")</f>
        <v>alimentacao humana - laticinios e correlatos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>
        <f t="shared" si="3"/>
        <v>792</v>
      </c>
      <c r="H95" s="121" t="str">
        <f>IFERROR(VLOOKUP(G95,base!$C$2:$D$133,2,FALSE),"")</f>
        <v>alimentacao humana - produtos nao pereciveis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>
        <f t="shared" si="2"/>
        <v>290</v>
      </c>
      <c r="G96" s="121">
        <f t="shared" si="3"/>
        <v>796</v>
      </c>
      <c r="H96" s="121" t="str">
        <f>IFERROR(VLOOKUP(G96,base!$C$2:$D$133,2,FALSE),"")</f>
        <v>alimentacao humana - produtos de panificacao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>
        <f t="shared" si="3"/>
        <v>802</v>
      </c>
      <c r="H97" s="121" t="str">
        <f>IFERROR(VLOOKUP(G97,base!$C$2:$D$133,2,FALSE),"")</f>
        <v>alimentacao humana: enteral/oral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>
        <f t="shared" si="2"/>
        <v>295</v>
      </c>
      <c r="G98" s="121">
        <f t="shared" si="3"/>
        <v>803</v>
      </c>
      <c r="H98" s="121" t="str">
        <f>IFERROR(VLOOKUP(G98,base!$C$2:$D$133,2,FALSE),"")</f>
        <v>alimentacao humana: produtos coloniais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>
        <f t="shared" si="3"/>
        <v>805</v>
      </c>
      <c r="H99" s="121" t="str">
        <f>IFERROR(VLOOKUP(G99,base!$C$2:$D$133,2,FALSE),"")</f>
        <v>equipamentos e gases uso hopitalar/laboratorial/industrial</v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>
        <f t="shared" si="2"/>
        <v>320</v>
      </c>
      <c r="G100" s="121">
        <f t="shared" si="3"/>
        <v>820</v>
      </c>
      <c r="H100" s="121" t="str">
        <f>IFERROR(VLOOKUP(G100,base!$C$2:$D$133,2,FALSE),"")</f>
        <v>equipamentos/materiais p/industria farmaceutica</v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>
        <f t="shared" si="3"/>
        <v>830</v>
      </c>
      <c r="H101" s="121" t="str">
        <f>IFERROR(VLOOKUP(G101,base!$C$2:$D$133,2,FALSE),"")</f>
        <v>equipamentos/materiais p/laboratorio</v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>
        <f t="shared" si="2"/>
        <v>345</v>
      </c>
      <c r="G102" s="121">
        <f t="shared" si="3"/>
        <v>855</v>
      </c>
      <c r="H102" s="121" t="str">
        <f>IFERROR(VLOOKUP(G102,base!$C$2:$D$133,2,FALSE),"")</f>
        <v>diagnostica</v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>
        <f t="shared" si="3"/>
        <v>870</v>
      </c>
      <c r="H103" s="121" t="str">
        <f>IFERROR(VLOOKUP(G103,base!$C$2:$D$133,2,FALSE),"")</f>
        <v>equipamentos/materiais medico-hospitalares/enfermagem</v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>
        <f t="shared" si="2"/>
        <v>350</v>
      </c>
      <c r="G104" s="121">
        <f t="shared" si="3"/>
        <v>880</v>
      </c>
      <c r="H104" s="121" t="str">
        <f>IFERROR(VLOOKUP(G104,base!$C$2:$D$133,2,FALSE),"")</f>
        <v>medicamentos de uso humano</v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>
        <f t="shared" si="3"/>
        <v>882</v>
      </c>
      <c r="H105" s="121" t="str">
        <f>IFERROR(VLOOKUP(G105,base!$C$2:$D$133,2,FALSE),"")</f>
        <v>medicamentos importados (uso humano)</v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>
        <f t="shared" si="2"/>
        <v>360</v>
      </c>
      <c r="G106" s="121">
        <f t="shared" si="3"/>
        <v>884</v>
      </c>
      <c r="H106" s="121" t="str">
        <f>IFERROR(VLOOKUP(G106,base!$C$2:$D$133,2,FALSE),"")</f>
        <v>medicamentos de uso humano - excepcionais</v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>
        <f t="shared" si="3"/>
        <v>886</v>
      </c>
      <c r="H107" s="121" t="str">
        <f>IFERROR(VLOOKUP(G107,base!$C$2:$D$133,2,FALSE),"")</f>
        <v>medicamentos de uso humano - especiais</v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>
        <f t="shared" si="2"/>
        <v>380</v>
      </c>
      <c r="G108" s="121">
        <f t="shared" si="3"/>
        <v>888</v>
      </c>
      <c r="H108" s="121" t="str">
        <f>IFERROR(VLOOKUP(G108,base!$C$2:$D$133,2,FALSE),"")</f>
        <v>medicamentos de uso humano - genericos</v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>
        <f t="shared" si="3"/>
        <v>890</v>
      </c>
      <c r="H109" s="121" t="str">
        <f>IFERROR(VLOOKUP(G109,base!$C$2:$D$133,2,FALSE),"")</f>
        <v>materiais p/higiene pessoal/profilaxia</v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>
        <f t="shared" si="2"/>
        <v>390</v>
      </c>
      <c r="G110" s="121">
        <f t="shared" si="3"/>
        <v>905</v>
      </c>
      <c r="H110" s="121" t="str">
        <f>IFERROR(VLOOKUP(G110,base!$C$2:$D$133,2,FALSE),"")</f>
        <v>servicos: orteses/proteses</v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>
        <f t="shared" si="3"/>
        <v>910</v>
      </c>
      <c r="H111" s="121" t="str">
        <f>IFERROR(VLOOKUP(G111,base!$C$2:$D$133,2,FALSE),"")</f>
        <v>equipamentos/materiais odontologicos</v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>
        <f t="shared" si="2"/>
        <v>395</v>
      </c>
      <c r="G112" s="121">
        <f t="shared" si="3"/>
        <v>930</v>
      </c>
      <c r="H112" s="121" t="str">
        <f>IFERROR(VLOOKUP(G112,base!$C$2:$D$133,2,FALSE),"")</f>
        <v>equipamentos/materiais/medicamentos veterinarios</v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>
        <f t="shared" si="3"/>
        <v>950</v>
      </c>
      <c r="H113" s="121" t="str">
        <f>IFERROR(VLOOKUP(G113,base!$C$2:$D$133,2,FALSE),"")</f>
        <v>animais</v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>
        <f t="shared" si="2"/>
        <v>397</v>
      </c>
      <c r="G114" s="121">
        <f t="shared" si="3"/>
        <v>960</v>
      </c>
      <c r="H114" s="121" t="str">
        <f>IFERROR(VLOOKUP(G114,base!$C$2:$D$133,2,FALSE),"")</f>
        <v>forragens e outros alimentos p/animais</v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>
        <f t="shared" si="3"/>
        <v>965</v>
      </c>
      <c r="H115" s="121" t="str">
        <f>IFERROR(VLOOKUP(G115,base!$C$2:$D$133,2,FALSE),"")</f>
        <v>adubos/corretivos do solo</v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>
        <f t="shared" si="2"/>
        <v>400</v>
      </c>
      <c r="G116" s="121">
        <f t="shared" si="3"/>
        <v>970</v>
      </c>
      <c r="H116" s="121" t="str">
        <f>IFERROR(VLOOKUP(G116,base!$C$2:$D$133,2,FALSE),"")</f>
        <v>defensivos agricolas/domesticos</v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>
        <f t="shared" si="3"/>
        <v>980</v>
      </c>
      <c r="H117" s="121" t="str">
        <f>IFERROR(VLOOKUP(G117,base!$C$2:$D$133,2,FALSE),"")</f>
        <v>sementes/mudas de plantas</v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>
        <f t="shared" si="2"/>
        <v>405</v>
      </c>
      <c r="G118" s="121">
        <f t="shared" si="3"/>
        <v>990</v>
      </c>
      <c r="H118" s="121" t="str">
        <f>IFERROR(VLOOKUP(G118,base!$C$2:$D$133,2,FALSE),"")</f>
        <v>produtos quimicos de limpeza/higiene</v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>
        <f t="shared" si="2"/>
        <v>410</v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>
        <f t="shared" si="2"/>
        <v>420</v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>
        <f t="shared" si="2"/>
        <v>428</v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>
        <f t="shared" si="2"/>
        <v>435</v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>
        <f t="shared" si="2"/>
        <v>440</v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>
        <f t="shared" si="2"/>
        <v>445</v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>
        <f t="shared" si="4"/>
        <v>450</v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>
        <f t="shared" si="4"/>
        <v>452</v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>
        <f t="shared" si="4"/>
        <v>460</v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>
        <f t="shared" si="4"/>
        <v>461</v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>
        <f t="shared" si="4"/>
        <v>463</v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>
        <f t="shared" si="4"/>
        <v>465</v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>
        <f t="shared" si="4"/>
        <v>475</v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>
        <f t="shared" si="4"/>
        <v>480</v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>
        <f t="shared" si="4"/>
        <v>495</v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>
        <f t="shared" si="4"/>
        <v>505</v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>
        <f t="shared" si="4"/>
        <v>510</v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>
        <f t="shared" si="4"/>
        <v>515</v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>
        <f t="shared" si="4"/>
        <v>535</v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>
        <f t="shared" si="4"/>
        <v>540</v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>
        <f t="shared" si="4"/>
        <v>548</v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>
        <f t="shared" si="4"/>
        <v>550</v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>
        <f t="shared" si="4"/>
        <v>555</v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>
        <f t="shared" si="4"/>
        <v>565</v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>
        <f t="shared" si="4"/>
        <v>580</v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>
        <f t="shared" si="4"/>
        <v>593</v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>
        <f t="shared" si="4"/>
        <v>595</v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>
        <f t="shared" si="4"/>
        <v>600</v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>
        <f t="shared" si="4"/>
        <v>685</v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>
        <f t="shared" si="4"/>
        <v>736</v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>
        <f t="shared" si="4"/>
        <v>745</v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>
        <f t="shared" si="4"/>
        <v>748</v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>
        <f t="shared" si="4"/>
        <v>750</v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>
        <f t="shared" si="4"/>
        <v>754</v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>
        <f t="shared" si="4"/>
        <v>757</v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>
        <f t="shared" si="4"/>
        <v>758</v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>
        <f t="shared" si="4"/>
        <v>760</v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>
        <f t="shared" si="4"/>
        <v>773</v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>
        <f t="shared" si="6"/>
        <v>775</v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>
        <f t="shared" si="6"/>
        <v>779</v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>
        <f t="shared" si="6"/>
        <v>784</v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>
        <f t="shared" si="6"/>
        <v>788</v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>
        <f t="shared" si="6"/>
        <v>792</v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>
        <f t="shared" si="6"/>
        <v>796</v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>
        <f t="shared" si="6"/>
        <v>802</v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>
        <f t="shared" si="6"/>
        <v>803</v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>
        <f t="shared" si="6"/>
        <v>805</v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>
        <f t="shared" si="6"/>
        <v>820</v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>
        <f t="shared" si="6"/>
        <v>830</v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>
        <f t="shared" si="6"/>
        <v>855</v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>
        <f t="shared" si="6"/>
        <v>870</v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>
        <f t="shared" si="6"/>
        <v>880</v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>
        <f t="shared" si="6"/>
        <v>882</v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>
        <f t="shared" si="6"/>
        <v>884</v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>
        <f t="shared" si="6"/>
        <v>886</v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>
        <f t="shared" si="6"/>
        <v>888</v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>
        <f t="shared" si="6"/>
        <v>890</v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>
        <f t="shared" si="6"/>
        <v>905</v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>
        <f t="shared" si="6"/>
        <v>910</v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>
        <f t="shared" si="6"/>
        <v>930</v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>
        <f t="shared" si="6"/>
        <v>950</v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>
        <f t="shared" si="6"/>
        <v>960</v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>
        <f t="shared" si="6"/>
        <v>965</v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>
        <f t="shared" si="6"/>
        <v>970</v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>
        <f t="shared" si="6"/>
        <v>980</v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>
        <f t="shared" si="6"/>
        <v>990</v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F46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2021-10-20T19:46:01Z</cp:lastPrinted>
  <dcterms:created xsi:type="dcterms:W3CDTF">2014-12-09T12:52:40Z</dcterms:created>
  <dcterms:modified xsi:type="dcterms:W3CDTF">2021-10-20T19:46:51Z</dcterms:modified>
</cp:coreProperties>
</file>