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LICITAÇÃO 2021\2021\CONVITE\LICITAÇÃO CONVITE Nº 010 Móveis EDUCAÇÃO\TCE\"/>
    </mc:Choice>
  </mc:AlternateContent>
  <xr:revisionPtr revIDLastSave="0" documentId="13_ncr:1_{EF01B6D7-5229-4385-A8A4-DE298D9E760D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14" i="6" l="1"/>
  <c r="C14" i="6"/>
  <c r="D14" i="6"/>
  <c r="E14" i="6"/>
  <c r="F14" i="6"/>
  <c r="H14" i="6"/>
  <c r="A15" i="6"/>
  <c r="C15" i="6"/>
  <c r="D15" i="6"/>
  <c r="E15" i="6"/>
  <c r="F15" i="6"/>
  <c r="H15" i="6"/>
  <c r="A16" i="6"/>
  <c r="C16" i="6"/>
  <c r="D16" i="6"/>
  <c r="E16" i="6"/>
  <c r="H16" i="6" s="1"/>
  <c r="F16" i="6"/>
  <c r="A17" i="6"/>
  <c r="C17" i="6"/>
  <c r="D17" i="6"/>
  <c r="E17" i="6"/>
  <c r="H17" i="6" s="1"/>
  <c r="F17" i="6"/>
  <c r="A18" i="6"/>
  <c r="C18" i="6"/>
  <c r="D18" i="6"/>
  <c r="E18" i="6"/>
  <c r="F18" i="6"/>
  <c r="H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H21" i="6" s="1"/>
  <c r="F21" i="6"/>
  <c r="A22" i="6"/>
  <c r="C22" i="6"/>
  <c r="D22" i="6"/>
  <c r="E22" i="6"/>
  <c r="F22" i="6"/>
  <c r="H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F25" i="6"/>
  <c r="H25" i="6"/>
  <c r="A26" i="6"/>
  <c r="C26" i="6"/>
  <c r="D26" i="6"/>
  <c r="E26" i="6"/>
  <c r="F26" i="6"/>
  <c r="H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F29" i="6"/>
  <c r="H29" i="6"/>
  <c r="A30" i="6"/>
  <c r="C30" i="6"/>
  <c r="D30" i="6"/>
  <c r="E30" i="6"/>
  <c r="F30" i="6"/>
  <c r="H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F33" i="6"/>
  <c r="H33" i="6"/>
  <c r="A34" i="6"/>
  <c r="C34" i="6"/>
  <c r="D34" i="6"/>
  <c r="E34" i="6"/>
  <c r="F34" i="6"/>
  <c r="H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A37" i="6"/>
  <c r="C37" i="6"/>
  <c r="D37" i="6"/>
  <c r="E37" i="6"/>
  <c r="F37" i="6"/>
  <c r="H37" i="6"/>
  <c r="A38" i="6"/>
  <c r="C38" i="6"/>
  <c r="D38" i="6"/>
  <c r="E38" i="6"/>
  <c r="F38" i="6"/>
  <c r="H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F41" i="6"/>
  <c r="H41" i="6"/>
  <c r="A42" i="6"/>
  <c r="C42" i="6"/>
  <c r="D42" i="6"/>
  <c r="E42" i="6"/>
  <c r="F42" i="6"/>
  <c r="H42" i="6"/>
  <c r="A43" i="6"/>
  <c r="C43" i="6"/>
  <c r="D43" i="6"/>
  <c r="E43" i="6"/>
  <c r="H43" i="6" s="1"/>
  <c r="F43" i="6"/>
  <c r="A44" i="6"/>
  <c r="C44" i="6"/>
  <c r="D44" i="6"/>
  <c r="E44" i="6"/>
  <c r="H44" i="6" s="1"/>
  <c r="F44" i="6"/>
  <c r="A45" i="6"/>
  <c r="C45" i="6"/>
  <c r="D45" i="6"/>
  <c r="E45" i="6"/>
  <c r="F45" i="6"/>
  <c r="H45" i="6"/>
  <c r="A46" i="6"/>
  <c r="C46" i="6"/>
  <c r="D46" i="6"/>
  <c r="E46" i="6"/>
  <c r="F46" i="6"/>
  <c r="H46" i="6"/>
  <c r="A47" i="6"/>
  <c r="C47" i="6"/>
  <c r="D47" i="6"/>
  <c r="E47" i="6"/>
  <c r="H47" i="6" s="1"/>
  <c r="F47" i="6"/>
  <c r="A48" i="6"/>
  <c r="C48" i="6"/>
  <c r="D48" i="6"/>
  <c r="E48" i="6"/>
  <c r="H48" i="6" s="1"/>
  <c r="F48" i="6"/>
  <c r="A49" i="6"/>
  <c r="C49" i="6"/>
  <c r="D49" i="6"/>
  <c r="E49" i="6"/>
  <c r="F49" i="6"/>
  <c r="H49" i="6"/>
  <c r="A50" i="6"/>
  <c r="C50" i="6"/>
  <c r="D50" i="6"/>
  <c r="E50" i="6"/>
  <c r="F50" i="6"/>
  <c r="H50" i="6"/>
  <c r="A51" i="6"/>
  <c r="C51" i="6"/>
  <c r="D51" i="6"/>
  <c r="E51" i="6"/>
  <c r="H51" i="6" s="1"/>
  <c r="F51" i="6"/>
  <c r="A52" i="6"/>
  <c r="C52" i="6"/>
  <c r="D52" i="6"/>
  <c r="E52" i="6"/>
  <c r="H52" i="6" s="1"/>
  <c r="F52" i="6"/>
  <c r="A53" i="6"/>
  <c r="C53" i="6"/>
  <c r="D53" i="6"/>
  <c r="E53" i="6"/>
  <c r="F53" i="6"/>
  <c r="H53" i="6"/>
  <c r="A54" i="6"/>
  <c r="C54" i="6"/>
  <c r="D54" i="6"/>
  <c r="E54" i="6"/>
  <c r="F54" i="6"/>
  <c r="H54" i="6"/>
  <c r="A55" i="6"/>
  <c r="C55" i="6"/>
  <c r="D55" i="6"/>
  <c r="E55" i="6"/>
  <c r="H55" i="6" s="1"/>
  <c r="F55" i="6"/>
  <c r="A56" i="6"/>
  <c r="C56" i="6"/>
  <c r="D56" i="6"/>
  <c r="E56" i="6"/>
  <c r="H56" i="6" s="1"/>
  <c r="F56" i="6"/>
  <c r="A57" i="6"/>
  <c r="C57" i="6"/>
  <c r="D57" i="6"/>
  <c r="E57" i="6"/>
  <c r="F57" i="6"/>
  <c r="H57" i="6"/>
  <c r="A58" i="6"/>
  <c r="C58" i="6"/>
  <c r="D58" i="6"/>
  <c r="E58" i="6"/>
  <c r="F58" i="6"/>
  <c r="H58" i="6"/>
  <c r="A59" i="6"/>
  <c r="C59" i="6"/>
  <c r="D59" i="6"/>
  <c r="E59" i="6"/>
  <c r="H59" i="6" s="1"/>
  <c r="F59" i="6"/>
  <c r="A60" i="6"/>
  <c r="C60" i="6"/>
  <c r="D60" i="6"/>
  <c r="E60" i="6"/>
  <c r="H60" i="6" s="1"/>
  <c r="F60" i="6"/>
  <c r="A61" i="6"/>
  <c r="C61" i="6"/>
  <c r="D61" i="6"/>
  <c r="E61" i="6"/>
  <c r="F61" i="6"/>
  <c r="H61" i="6"/>
  <c r="A62" i="6"/>
  <c r="C62" i="6"/>
  <c r="D62" i="6"/>
  <c r="E62" i="6"/>
  <c r="F62" i="6"/>
  <c r="H62" i="6"/>
  <c r="A63" i="6"/>
  <c r="C63" i="6"/>
  <c r="D63" i="6"/>
  <c r="E63" i="6"/>
  <c r="H63" i="6" s="1"/>
  <c r="F63" i="6"/>
  <c r="A64" i="6"/>
  <c r="C64" i="6"/>
  <c r="D64" i="6"/>
  <c r="E64" i="6"/>
  <c r="H64" i="6" s="1"/>
  <c r="F64" i="6"/>
  <c r="A65" i="6"/>
  <c r="C65" i="6"/>
  <c r="D65" i="6"/>
  <c r="E65" i="6"/>
  <c r="F65" i="6"/>
  <c r="H65" i="6"/>
  <c r="A66" i="6"/>
  <c r="C66" i="6"/>
  <c r="D66" i="6"/>
  <c r="E66" i="6"/>
  <c r="F66" i="6"/>
  <c r="H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F69" i="6"/>
  <c r="H69" i="6"/>
  <c r="A70" i="6"/>
  <c r="C70" i="6"/>
  <c r="D70" i="6"/>
  <c r="E70" i="6"/>
  <c r="F70" i="6"/>
  <c r="H70" i="6"/>
  <c r="K14" i="3"/>
  <c r="O14" i="3"/>
  <c r="Q14" i="3"/>
  <c r="K17" i="3"/>
  <c r="K15" i="3" l="1"/>
  <c r="K16" i="3"/>
  <c r="K18" i="3"/>
  <c r="K19" i="3"/>
  <c r="K20" i="3"/>
  <c r="K21" i="3"/>
  <c r="K22" i="3"/>
  <c r="K23" i="3"/>
  <c r="B23" i="3" s="1"/>
  <c r="B23" i="6" s="1"/>
  <c r="K24" i="3"/>
  <c r="B24" i="3" s="1"/>
  <c r="B24" i="6" s="1"/>
  <c r="K25" i="3"/>
  <c r="B25" i="3" s="1"/>
  <c r="B25" i="6" s="1"/>
  <c r="K26" i="3"/>
  <c r="B26" i="3" s="1"/>
  <c r="B26" i="6" s="1"/>
  <c r="K27" i="3"/>
  <c r="B27" i="3" s="1"/>
  <c r="B27" i="6" s="1"/>
  <c r="K28" i="3"/>
  <c r="B28" i="3" s="1"/>
  <c r="B28" i="6" s="1"/>
  <c r="K29" i="3"/>
  <c r="B29" i="3" s="1"/>
  <c r="B29" i="6" s="1"/>
  <c r="K30" i="3"/>
  <c r="B30" i="3" s="1"/>
  <c r="B30" i="6" s="1"/>
  <c r="K31" i="3"/>
  <c r="B31" i="3" s="1"/>
  <c r="B31" i="6" s="1"/>
  <c r="K32" i="3"/>
  <c r="B32" i="3" s="1"/>
  <c r="B32" i="6" s="1"/>
  <c r="K33" i="3"/>
  <c r="B33" i="3" s="1"/>
  <c r="B33" i="6" s="1"/>
  <c r="K34" i="3"/>
  <c r="B34" i="3" s="1"/>
  <c r="B34" i="6" s="1"/>
  <c r="K35" i="3"/>
  <c r="B35" i="3" s="1"/>
  <c r="B35" i="6" s="1"/>
  <c r="K36" i="3"/>
  <c r="B36" i="3" s="1"/>
  <c r="B36" i="6" s="1"/>
  <c r="K37" i="3"/>
  <c r="B37" i="3" s="1"/>
  <c r="B37" i="6" s="1"/>
  <c r="K38" i="3"/>
  <c r="B38" i="3" s="1"/>
  <c r="B38" i="6" s="1"/>
  <c r="K39" i="3"/>
  <c r="B39" i="3" s="1"/>
  <c r="B39" i="6" s="1"/>
  <c r="K40" i="3"/>
  <c r="B40" i="3" s="1"/>
  <c r="B40" i="6" s="1"/>
  <c r="K41" i="3"/>
  <c r="B41" i="3" s="1"/>
  <c r="B41" i="6" s="1"/>
  <c r="K42" i="3"/>
  <c r="B42" i="3" s="1"/>
  <c r="B42" i="6" s="1"/>
  <c r="K43" i="3"/>
  <c r="B43" i="3" s="1"/>
  <c r="B43" i="6" s="1"/>
  <c r="K44" i="3"/>
  <c r="B44" i="3" s="1"/>
  <c r="B44" i="6" s="1"/>
  <c r="K45" i="3"/>
  <c r="B45" i="3" s="1"/>
  <c r="B45" i="6" s="1"/>
  <c r="K46" i="3"/>
  <c r="B46" i="3" s="1"/>
  <c r="B46" i="6" s="1"/>
  <c r="K47" i="3"/>
  <c r="B47" i="3" s="1"/>
  <c r="B47" i="6" s="1"/>
  <c r="K48" i="3"/>
  <c r="B48" i="3" s="1"/>
  <c r="B48" i="6" s="1"/>
  <c r="K49" i="3"/>
  <c r="B49" i="3" s="1"/>
  <c r="B49" i="6" s="1"/>
  <c r="K50" i="3"/>
  <c r="B50" i="3" s="1"/>
  <c r="B50" i="6" s="1"/>
  <c r="K51" i="3"/>
  <c r="B51" i="3" s="1"/>
  <c r="B51" i="6" s="1"/>
  <c r="K52" i="3"/>
  <c r="B52" i="3" s="1"/>
  <c r="B52" i="6" s="1"/>
  <c r="K53" i="3"/>
  <c r="B53" i="3" s="1"/>
  <c r="B53" i="6" s="1"/>
  <c r="K54" i="3"/>
  <c r="B54" i="3" s="1"/>
  <c r="B54" i="6" s="1"/>
  <c r="K55" i="3"/>
  <c r="B55" i="3" s="1"/>
  <c r="B55" i="6" s="1"/>
  <c r="K56" i="3"/>
  <c r="B56" i="3" s="1"/>
  <c r="B56" i="6" s="1"/>
  <c r="K57" i="3"/>
  <c r="B57" i="3" s="1"/>
  <c r="B57" i="6" s="1"/>
  <c r="K58" i="3"/>
  <c r="B58" i="3" s="1"/>
  <c r="B58" i="6" s="1"/>
  <c r="K59" i="3"/>
  <c r="B59" i="3" s="1"/>
  <c r="B59" i="6" s="1"/>
  <c r="K60" i="3"/>
  <c r="B60" i="3" s="1"/>
  <c r="B60" i="6" s="1"/>
  <c r="K61" i="3"/>
  <c r="B61" i="3" s="1"/>
  <c r="B61" i="6" s="1"/>
  <c r="K62" i="3"/>
  <c r="B62" i="3" s="1"/>
  <c r="B62" i="6" s="1"/>
  <c r="K63" i="3"/>
  <c r="B63" i="3" s="1"/>
  <c r="B63" i="6" s="1"/>
  <c r="K64" i="3"/>
  <c r="B64" i="3" s="1"/>
  <c r="B64" i="6" s="1"/>
  <c r="K65" i="3"/>
  <c r="B65" i="3" s="1"/>
  <c r="B65" i="6" s="1"/>
  <c r="K66" i="3"/>
  <c r="B66" i="3" s="1"/>
  <c r="B66" i="6" s="1"/>
  <c r="K67" i="3"/>
  <c r="B67" i="3" s="1"/>
  <c r="B67" i="6" s="1"/>
  <c r="K68" i="3"/>
  <c r="B68" i="3" s="1"/>
  <c r="B68" i="6" s="1"/>
  <c r="K69" i="3"/>
  <c r="B69" i="3" s="1"/>
  <c r="B69" i="6" s="1"/>
  <c r="K70" i="3"/>
  <c r="B70" i="3" s="1"/>
  <c r="B70" i="6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l="1"/>
  <c r="E12" i="6"/>
  <c r="H12" i="6" s="1"/>
  <c r="B15" i="3" l="1"/>
  <c r="B14" i="6"/>
  <c r="C5" i="6"/>
  <c r="C3" i="6"/>
  <c r="H2" i="6"/>
  <c r="F2" i="6"/>
  <c r="C2" i="6"/>
  <c r="K4" i="3"/>
  <c r="K2" i="3"/>
  <c r="C3" i="3"/>
  <c r="C4" i="3"/>
  <c r="C5" i="3"/>
  <c r="I2" i="3"/>
  <c r="C2" i="3"/>
  <c r="B16" i="3" l="1"/>
  <c r="B15" i="6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6" i="6" l="1"/>
  <c r="B17" i="3"/>
  <c r="E13" i="6"/>
  <c r="H13" i="6" s="1"/>
  <c r="O13" i="3"/>
  <c r="B18" i="3" l="1"/>
  <c r="B17" i="6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19" i="3" l="1"/>
  <c r="B18" i="6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19" i="6" l="1"/>
  <c r="B20" i="3"/>
  <c r="B20" i="6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1" i="3" l="1"/>
  <c r="B13" i="6"/>
  <c r="B22" i="3" l="1"/>
  <c r="B22" i="6" s="1"/>
  <c r="B21" i="6"/>
  <c r="C6" i="6" s="1"/>
  <c r="B7" i="2" s="1"/>
  <c r="C6" i="3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<sst xmlns="http://schemas.openxmlformats.org/spreadsheetml/2006/main" count="15102" uniqueCount="3989">
  <si>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</si>
  <si>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</si>
  <si>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</si>
  <si>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</si>
  <si>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</si>
  <si>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</si>
  <si>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</si>
  <si>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</si>
  <si>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</si>
  <si>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</si>
  <si>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</si>
  <si>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</si>
  <si>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</si>
  <si>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</si>
  <si>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</si>
  <si>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</si>
  <si>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</si>
  <si>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</si>
  <si>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</si>
  <si>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</si>
  <si>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</si>
  <si>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</si>
  <si>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</si>
  <si>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</si>
  <si>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</si>
  <si>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</si>
  <si>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</si>
  <si>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</si>
  <si>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</si>
  <si>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</si>
  <si>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</si>
  <si>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</si>
  <si>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</si>
  <si>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</si>
  <si>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</si>
  <si>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</si>
  <si>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</si>
  <si>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</si>
  <si>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</si>
  <si>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</si>
  <si>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</si>
  <si>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</si>
  <si>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</si>
  <si>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</si>
  <si>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</si>
  <si>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</si>
  <si>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</si>
  <si>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</si>
  <si>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</si>
  <si>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</si>
  <si>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</si>
  <si>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</si>
  <si>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</si>
  <si>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</si>
  <si>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</si>
  <si>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</si>
  <si>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</si>
  <si>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</si>
  <si>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</si>
  <si>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</si>
  <si>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</si>
  <si>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</si>
  <si>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</si>
  <si>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</si>
  <si>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</si>
  <si>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</si>
  <si>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</si>
  <si>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</si>
  <si>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</si>
  <si>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</si>
  <si>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</si>
  <si>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</si>
  <si>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</si>
  <si>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</si>
  <si>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</si>
  <si>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</si>
  <si>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</si>
  <si>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</si>
  <si>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</si>
  <si>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</si>
  <si>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</si>
  <si>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</si>
  <si>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</si>
  <si>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</si>
  <si>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</si>
  <si>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</si>
  <si>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</si>
  <si>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</si>
  <si>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</si>
  <si>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</si>
  <si>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</si>
  <si>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</si>
  <si>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</si>
  <si>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</si>
  <si>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</si>
  <si>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</si>
  <si>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</si>
  <si>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</si>
  <si>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</si>
  <si>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</si>
  <si>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</si>
  <si>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</si>
  <si>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</si>
  <si>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</si>
  <si>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</si>
  <si>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</si>
  <si>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</si>
  <si>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</si>
  <si>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</si>
  <si>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</si>
  <si>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</si>
  <si>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</si>
  <si>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</si>
  <si>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</si>
  <si>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</si>
  <si>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</si>
  <si>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</si>
  <si>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</si>
  <si>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</si>
  <si>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</si>
  <si>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</si>
  <si>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</si>
  <si>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</si>
  <si>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</si>
  <si>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</si>
  <si>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</si>
  <si>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</si>
  <si>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</si>
  <si>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</si>
  <si>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</si>
  <si>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</si>
  <si>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</si>
  <si>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</si>
  <si>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</si>
  <si>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</si>
  <si>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</si>
  <si>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</si>
  <si>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</si>
  <si>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</si>
  <si>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</si>
  <si>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</si>
  <si>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</si>
  <si>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</si>
  <si>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</si>
  <si>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</si>
  <si>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</si>
  <si>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</si>
  <si>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</si>
  <si>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</si>
  <si>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</si>
  <si>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</si>
  <si>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</si>
  <si>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</si>
  <si>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</si>
  <si>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</si>
  <si>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</si>
  <si>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</si>
  <si>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</si>
  <si>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</si>
  <si>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</si>
  <si>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</si>
  <si>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</si>
  <si>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</si>
  <si>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</si>
  <si>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</si>
  <si>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</si>
  <si>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</si>
  <si>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</si>
  <si>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</si>
  <si>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</si>
  <si>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</si>
  <si>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</si>
  <si>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</si>
  <si>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</si>
  <si>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</si>
  <si>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</si>
  <si>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</si>
  <si>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</si>
  <si>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</si>
  <si>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</si>
  <si>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</si>
  <si>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</si>
  <si>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</si>
  <si>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</si>
  <si>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</si>
  <si>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</si>
  <si>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</si>
  <si>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</si>
  <si>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</si>
  <si>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</si>
  <si>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</si>
  <si>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</si>
  <si>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</si>
  <si>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</si>
  <si>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</si>
  <si>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</si>
  <si>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</si>
  <si>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</si>
  <si>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</si>
  <si>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</si>
  <si>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</si>
  <si>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</si>
  <si>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</si>
  <si>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</si>
  <si>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</si>
  <si>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</si>
  <si>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</si>
  <si>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</si>
  <si>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</si>
  <si>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</si>
  <si>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</si>
  <si>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</si>
  <si>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</si>
  <si>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</si>
  <si>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</si>
  <si>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</si>
  <si>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</si>
  <si>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</si>
  <si>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</si>
  <si>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</si>
  <si>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</si>
  <si>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</si>
  <si>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</si>
  <si>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</si>
  <si>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</si>
  <si>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</si>
  <si>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</si>
  <si>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</si>
  <si>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</si>
  <si>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</si>
  <si>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</si>
  <si>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</si>
  <si>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</si>
  <si>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</si>
  <si>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</si>
  <si>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</si>
  <si>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</si>
  <si>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</si>
  <si>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</si>
  <si>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</si>
  <si>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</si>
  <si>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</si>
  <si>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</si>
  <si>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</si>
  <si>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</si>
  <si>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</si>
  <si>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</si>
  <si>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</si>
  <si>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</si>
  <si>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</si>
  <si>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</si>
  <si>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</si>
  <si>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</si>
  <si>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</si>
  <si>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</si>
  <si>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</si>
  <si>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</si>
  <si>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</si>
  <si>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</si>
  <si>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</si>
  <si>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</si>
  <si>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</si>
  <si>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</si>
  <si>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</si>
  <si>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</si>
  <si>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</si>
  <si>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</si>
  <si>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</si>
  <si>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</si>
  <si>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</si>
  <si>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</si>
  <si>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</si>
  <si>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</si>
  <si>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</si>
  <si>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</si>
  <si>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</si>
  <si>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</si>
  <si>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</si>
  <si>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</si>
  <si>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</si>
  <si>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</si>
  <si>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</si>
  <si>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</si>
  <si>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</si>
  <si>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</si>
  <si>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</si>
  <si>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</si>
  <si>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</si>
  <si>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</si>
  <si>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</si>
  <si>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</si>
  <si>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</si>
  <si>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</si>
  <si>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</si>
  <si>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</si>
  <si>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</si>
  <si>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</si>
  <si>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</si>
  <si>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</si>
  <si>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</si>
  <si>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</si>
  <si>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</si>
  <si>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</si>
  <si>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</si>
  <si>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</si>
  <si>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</si>
  <si>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</si>
  <si>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</si>
  <si>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</si>
  <si>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</si>
  <si>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</si>
  <si>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</si>
  <si>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</si>
  <si>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</si>
  <si>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</si>
  <si>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</si>
  <si>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</si>
  <si>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</si>
  <si>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</si>
  <si>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</si>
  <si>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</si>
  <si>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</si>
  <si>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</si>
  <si>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</si>
  <si>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</si>
  <si>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</si>
  <si>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</si>
  <si>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</si>
  <si>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</si>
  <si>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</si>
  <si>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</si>
  <si>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</si>
  <si>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</si>
  <si>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</si>
  <si>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</si>
  <si>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</si>
  <si>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</si>
  <si>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</si>
  <si>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</si>
  <si>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</si>
  <si>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</si>
  <si>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</si>
  <si>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</si>
  <si>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</si>
  <si>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</si>
  <si>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</si>
  <si>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</si>
  <si>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</si>
  <si>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</si>
  <si>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</si>
  <si>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</si>
  <si>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</si>
  <si>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</si>
  <si>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</si>
  <si>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</si>
  <si>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</si>
  <si>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</si>
  <si>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</si>
  <si>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</si>
  <si>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</si>
  <si>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</si>
  <si>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</si>
  <si>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</si>
  <si>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</si>
  <si>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</si>
  <si>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</si>
  <si>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</si>
  <si>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</si>
  <si>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</si>
  <si>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</si>
  <si>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</si>
  <si>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</si>
  <si>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</si>
  <si>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</si>
  <si>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</si>
  <si>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</si>
  <si>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</si>
  <si>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</si>
  <si>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</si>
  <si>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</si>
  <si>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</si>
  <si>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</si>
  <si>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</si>
  <si>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</si>
  <si>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</si>
  <si>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</si>
  <si>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</si>
  <si>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</si>
  <si>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</si>
  <si>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</si>
  <si>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</si>
  <si>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</si>
  <si>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</si>
  <si>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</si>
  <si>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</si>
  <si>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</si>
  <si>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</si>
  <si>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</si>
  <si>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</si>
  <si>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</si>
  <si>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</si>
  <si>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</si>
  <si>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</si>
  <si>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</si>
  <si>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</si>
  <si>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</si>
  <si>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</si>
  <si>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</si>
  <si>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</si>
  <si>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</si>
  <si>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</si>
  <si>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</si>
  <si>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</si>
  <si>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</si>
  <si>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</si>
  <si>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</si>
  <si>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</si>
  <si>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</si>
  <si>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</si>
  <si>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</si>
  <si>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</si>
  <si>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</si>
  <si>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</si>
  <si>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</si>
  <si>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</si>
  <si>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</si>
  <si>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</si>
  <si>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</si>
  <si>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</si>
  <si>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</si>
  <si>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</si>
  <si>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</si>
  <si>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</si>
  <si>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</si>
  <si>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</si>
  <si>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</si>
  <si>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</si>
  <si>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</si>
  <si>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</si>
  <si>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</si>
  <si>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</si>
  <si>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</si>
  <si>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</si>
  <si>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</si>
  <si>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</si>
  <si>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</si>
  <si>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</si>
  <si>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</si>
  <si>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</si>
  <si>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</si>
  <si>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</si>
  <si>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</si>
  <si>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</si>
  <si>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</si>
  <si>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</si>
  <si>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</si>
  <si>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</si>
  <si>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</si>
  <si>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</si>
  <si>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</si>
  <si>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</si>
  <si>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</si>
  <si>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</si>
  <si>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</si>
  <si>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</si>
  <si>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</si>
  <si>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</si>
  <si>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</si>
  <si>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</si>
  <si>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</si>
  <si>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</si>
  <si>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</si>
  <si>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</si>
  <si>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</si>
  <si>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</si>
  <si>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</si>
  <si>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</si>
  <si>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</si>
  <si>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</si>
  <si>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</si>
  <si>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</si>
  <si>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</si>
  <si>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</si>
  <si>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</si>
  <si>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</si>
  <si>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</si>
  <si>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</si>
  <si>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</si>
  <si>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</si>
  <si>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</si>
  <si>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</si>
  <si>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</si>
  <si>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</si>
  <si>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</si>
  <si>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</si>
  <si>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</si>
  <si>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</si>
  <si>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</si>
  <si>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</si>
  <si>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</si>
  <si>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</si>
  <si>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</si>
  <si>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</si>
  <si>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</si>
  <si>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</si>
  <si>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</si>
  <si>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</si>
  <si>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</si>
  <si>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</si>
  <si>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</si>
  <si>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</si>
  <si>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</si>
  <si>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</si>
  <si>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</si>
  <si>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</si>
  <si>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</si>
  <si>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</si>
  <si>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</si>
  <si>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</si>
  <si>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</si>
  <si>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</si>
  <si>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</si>
  <si>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</si>
  <si>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</si>
  <si>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</si>
  <si>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</si>
  <si>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</si>
  <si>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</si>
  <si>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</si>
  <si>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</si>
  <si>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</si>
  <si>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</si>
  <si>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</si>
  <si>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</si>
  <si>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</si>
  <si>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</si>
  <si>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</si>
  <si>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</si>
  <si>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</si>
  <si>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</si>
  <si>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</si>
  <si>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</si>
  <si>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</si>
  <si>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</si>
  <si>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</si>
  <si>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</si>
  <si>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</si>
  <si>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</si>
  <si>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</si>
  <si>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</si>
  <si>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</si>
  <si>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</si>
  <si>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</si>
  <si>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</si>
  <si>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</si>
  <si>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</si>
  <si>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</si>
  <si>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</si>
  <si>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</si>
  <si>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</si>
  <si>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</si>
  <si>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</si>
  <si>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</si>
  <si>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</si>
  <si>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</si>
  <si>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</si>
  <si>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</si>
  <si>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</si>
  <si>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</si>
  <si>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</si>
  <si>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</si>
  <si>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</si>
  <si>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</si>
  <si>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</si>
  <si>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</si>
  <si>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</si>
  <si>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</si>
  <si>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</si>
  <si>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</si>
  <si>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</si>
  <si>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</si>
  <si>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</si>
  <si>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</si>
  <si>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</si>
  <si>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</si>
  <si>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</si>
  <si>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</si>
  <si>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</si>
  <si>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</si>
  <si>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</si>
  <si>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</si>
  <si>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</si>
  <si>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</si>
  <si>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</si>
  <si>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</si>
  <si>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</si>
  <si>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</si>
  <si>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</si>
  <si>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</si>
  <si>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</si>
  <si>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</si>
  <si>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</si>
  <si>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</si>
  <si>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</si>
  <si>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</si>
  <si>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</si>
  <si>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</si>
  <si>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</si>
  <si>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</si>
  <si>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</si>
  <si>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</si>
  <si>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</si>
  <si>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</si>
  <si>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</si>
  <si>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</si>
  <si>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</si>
  <si>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</si>
  <si>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</si>
  <si>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</si>
  <si>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</si>
  <si>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</si>
  <si>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</si>
  <si>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</si>
  <si>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</si>
  <si>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</si>
  <si>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</si>
  <si>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</si>
  <si>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</si>
  <si>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</si>
  <si>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</si>
  <si>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</si>
  <si>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</si>
  <si>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</si>
  <si>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</si>
  <si>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</si>
  <si>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</si>
  <si>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</si>
  <si>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</si>
  <si>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</si>
  <si>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</si>
  <si>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</si>
  <si>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</si>
  <si>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</si>
  <si>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</si>
  <si>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</si>
  <si>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</si>
  <si>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</si>
  <si>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</si>
  <si>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</si>
  <si>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</si>
  <si>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</si>
  <si>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</si>
  <si>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</si>
  <si>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</si>
  <si>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</si>
  <si>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</si>
  <si>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</si>
  <si>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</si>
  <si>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</si>
  <si>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</si>
  <si>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</si>
  <si>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</si>
  <si>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</si>
  <si>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</si>
  <si>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</si>
  <si>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</si>
  <si>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</si>
  <si>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</si>
  <si>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</si>
  <si>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</si>
  <si>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</si>
  <si>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</si>
  <si>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</si>
  <si>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</si>
  <si>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</si>
  <si>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</si>
  <si>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</si>
  <si>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</si>
  <si>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</si>
  <si>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</si>
  <si>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</si>
  <si>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</si>
  <si>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</si>
  <si>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</si>
  <si>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</si>
  <si>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</si>
  <si>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</si>
  <si>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</si>
  <si>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</si>
  <si>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</si>
  <si>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</si>
  <si>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</si>
  <si>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</si>
  <si>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</si>
  <si>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</si>
  <si>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</si>
  <si>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</si>
  <si>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</si>
  <si>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</si>
  <si>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</si>
  <si>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</si>
  <si>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</si>
  <si>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</si>
  <si>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</si>
  <si>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</si>
  <si>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</si>
  <si>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</si>
  <si>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</si>
  <si>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</si>
  <si>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</si>
  <si>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</si>
  <si>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</si>
  <si>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</si>
  <si>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</si>
  <si>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</si>
  <si>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</si>
  <si>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</si>
  <si>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</si>
  <si>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</si>
  <si>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</si>
  <si>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</si>
  <si>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</si>
  <si>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</si>
  <si>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</si>
  <si>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</si>
  <si>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</si>
  <si>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</si>
  <si>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</si>
  <si>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</si>
  <si>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</si>
  <si>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</si>
  <si>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</si>
  <si>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</si>
  <si>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</si>
  <si>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</si>
  <si>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</si>
  <si>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</si>
  <si>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</si>
  <si>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</si>
  <si>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</si>
  <si>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</si>
  <si>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</si>
  <si>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</si>
  <si>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</si>
  <si>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</si>
  <si>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</si>
  <si>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</si>
  <si>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</si>
  <si>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</si>
  <si>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</si>
  <si>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</si>
  <si>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</si>
  <si>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</si>
  <si>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</si>
  <si>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</si>
  <si>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</si>
  <si>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</si>
  <si>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</si>
  <si>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</si>
  <si>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</si>
  <si>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</si>
  <si>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</si>
  <si>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</si>
  <si>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</si>
  <si>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</si>
  <si>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</si>
  <si>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</si>
  <si>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</si>
  <si>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</si>
  <si>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</si>
  <si>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</si>
  <si>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</si>
  <si>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</si>
  <si>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</si>
  <si>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</si>
  <si>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</si>
  <si>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</si>
  <si>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</si>
  <si>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</si>
  <si>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</si>
  <si>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</si>
  <si>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</si>
  <si>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</si>
  <si>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</si>
  <si>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</si>
  <si>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</si>
  <si>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</si>
  <si>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</si>
  <si>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</si>
  <si>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</si>
  <si>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</si>
  <si>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</si>
  <si>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</si>
  <si>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</si>
  <si>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</si>
  <si>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</si>
  <si>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</si>
  <si>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</si>
  <si>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</si>
  <si>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</si>
  <si>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</si>
  <si>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</si>
  <si>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</si>
  <si>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</si>
  <si>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</si>
  <si>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</si>
  <si>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</si>
  <si>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</si>
  <si>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</si>
  <si>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</si>
  <si>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</si>
  <si>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</si>
  <si>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</si>
  <si>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</si>
  <si>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</si>
  <si>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</si>
  <si>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</si>
  <si>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</si>
  <si>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</si>
  <si>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</si>
  <si>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</si>
  <si>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</si>
  <si>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</si>
  <si>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</si>
  <si>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</si>
  <si>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</si>
  <si>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</si>
  <si>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</si>
  <si>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</si>
  <si>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</si>
  <si>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</si>
  <si>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</si>
  <si>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</si>
  <si>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</si>
  <si>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</si>
  <si>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</si>
  <si>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</si>
  <si>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</si>
  <si>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</si>
  <si>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</si>
  <si>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</si>
  <si>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</si>
  <si>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</si>
  <si>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</si>
  <si>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</si>
  <si>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</si>
  <si>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</si>
  <si>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</si>
  <si>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</si>
  <si>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</si>
  <si>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</si>
  <si>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</si>
  <si>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</si>
  <si>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</si>
  <si>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</si>
  <si>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</si>
  <si>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</si>
  <si>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</si>
  <si>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</si>
  <si>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</si>
  <si>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</si>
  <si>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</si>
  <si>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</si>
  <si>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</si>
  <si>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</si>
  <si>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</si>
  <si>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</si>
  <si>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</si>
  <si>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</si>
  <si>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</si>
  <si>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</si>
  <si>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</si>
  <si>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</si>
  <si>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</si>
  <si>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</si>
  <si>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</si>
  <si>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</si>
  <si>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</si>
  <si>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</si>
  <si>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</si>
  <si>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</si>
  <si>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</si>
  <si>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</si>
  <si>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</si>
  <si>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</si>
  <si>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</si>
  <si>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</si>
  <si>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</si>
  <si>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</si>
  <si>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</si>
  <si>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</si>
  <si>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</si>
  <si>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</si>
  <si>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</si>
  <si>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</si>
  <si>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</si>
  <si>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</si>
  <si>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</si>
  <si>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</si>
  <si>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</si>
  <si>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</si>
  <si>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</si>
  <si>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</si>
  <si>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</si>
  <si>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</si>
  <si>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</si>
  <si>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</si>
  <si>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</si>
  <si>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</si>
  <si>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</si>
  <si>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</si>
  <si>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</si>
  <si>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</si>
  <si>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</si>
  <si>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</si>
  <si>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</si>
  <si>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</si>
  <si>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</si>
  <si>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</si>
  <si>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</si>
  <si>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</si>
  <si>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</si>
  <si>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</si>
  <si>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</si>
  <si>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</si>
  <si>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</si>
  <si>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</si>
  <si>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</si>
  <si>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</si>
  <si>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</si>
  <si>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</si>
  <si>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</si>
  <si>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</si>
  <si>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</si>
  <si>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</si>
  <si>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</si>
  <si>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</si>
  <si>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</si>
  <si>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</si>
  <si>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</si>
  <si>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</si>
  <si>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</si>
  <si>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</si>
  <si>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</si>
  <si>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</si>
  <si>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</si>
  <si>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</si>
  <si>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</si>
  <si>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</si>
  <si>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</si>
  <si>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</si>
  <si>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</si>
  <si>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</si>
  <si>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</si>
  <si>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</si>
  <si>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</si>
  <si>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</si>
  <si>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</si>
  <si>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</si>
  <si>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</si>
  <si>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</si>
  <si>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</si>
  <si>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</si>
  <si>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</si>
  <si>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</si>
  <si>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</si>
  <si>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</si>
  <si>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</si>
  <si>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</si>
  <si>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</si>
  <si>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</si>
  <si>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</si>
  <si>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</si>
  <si>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</si>
  <si>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</si>
  <si>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</si>
  <si>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</si>
  <si>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</si>
  <si>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</si>
  <si>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</si>
  <si>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</si>
  <si>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</si>
  <si>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</si>
  <si>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</si>
  <si>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</si>
  <si>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</si>
  <si>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</si>
  <si>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</si>
  <si>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</si>
  <si>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</si>
  <si>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</si>
  <si>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</si>
  <si>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</si>
  <si>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</si>
  <si>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</si>
  <si>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</si>
  <si>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</si>
  <si>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</si>
  <si>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</si>
  <si>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</si>
  <si>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</si>
  <si>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</si>
  <si>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</si>
  <si>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</si>
  <si>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</si>
  <si>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</si>
  <si>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</si>
  <si>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</si>
  <si>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</si>
  <si>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</si>
  <si>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</si>
  <si>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</si>
  <si>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</si>
  <si>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</si>
  <si>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</si>
  <si>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</si>
  <si>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</si>
  <si>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</si>
  <si>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</si>
  <si>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</si>
  <si>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</si>
  <si>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</si>
  <si>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</si>
  <si>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</si>
  <si>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</si>
  <si>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</si>
  <si>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</si>
  <si>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</si>
  <si>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</si>
  <si>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</si>
  <si>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</si>
  <si>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</si>
  <si>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</si>
  <si>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</si>
  <si>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</si>
  <si>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</si>
  <si>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</si>
  <si>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</si>
  <si>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</si>
  <si>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</si>
  <si>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</si>
  <si>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</si>
  <si>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</si>
  <si>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</si>
  <si>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</si>
  <si>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</si>
  <si>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</si>
  <si>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</si>
  <si>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</si>
  <si>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</si>
  <si>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</si>
  <si>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</si>
  <si>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</si>
  <si>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</si>
  <si>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</si>
  <si>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</si>
  <si>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</si>
  <si>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</si>
  <si>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</si>
  <si>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</si>
  <si>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</si>
  <si>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</si>
  <si>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</si>
  <si>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</si>
  <si>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</si>
  <si>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</si>
  <si>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</si>
  <si>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</si>
  <si>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</si>
  <si>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</si>
  <si>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</si>
  <si>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</si>
  <si>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</si>
  <si>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</si>
  <si>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</si>
  <si>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</si>
  <si>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</si>
  <si>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</si>
  <si>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</si>
  <si>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</si>
  <si>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</si>
  <si>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</si>
  <si>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</si>
  <si>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</si>
  <si>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</si>
  <si>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</si>
  <si>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</si>
  <si>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</si>
  <si>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</si>
  <si>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</si>
  <si>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</si>
  <si>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</si>
  <si>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</si>
  <si>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</si>
  <si>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</si>
  <si>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</si>
  <si>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</si>
  <si>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</si>
  <si>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</si>
  <si>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</si>
  <si>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</si>
  <si>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</si>
  <si>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</si>
  <si>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</si>
  <si>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</si>
  <si>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</si>
  <si>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</si>
  <si>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</si>
  <si>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</si>
  <si>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</si>
  <si>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</si>
  <si>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</si>
  <si>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</si>
  <si>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</si>
  <si>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</si>
  <si>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</si>
  <si>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</si>
  <si>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</si>
  <si>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</si>
  <si>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</si>
  <si>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</si>
  <si>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</si>
  <si>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</si>
  <si>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</si>
  <si>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</si>
  <si>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</si>
  <si>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</si>
  <si>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</si>
  <si>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</si>
  <si>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</si>
  <si>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</si>
  <si>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</si>
  <si>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</si>
  <si>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</si>
  <si>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</si>
  <si>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</si>
  <si>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</si>
  <si>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</si>
  <si>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</si>
  <si>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</si>
  <si>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</si>
  <si>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</si>
  <si>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</si>
  <si>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</si>
  <si>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</si>
  <si>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</si>
  <si>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</si>
  <si>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</si>
  <si>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</si>
  <si>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</si>
  <si>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</si>
  <si>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</si>
  <si>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</si>
  <si>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</si>
  <si>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</si>
  <si>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</si>
  <si>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</si>
  <si>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</si>
  <si>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</si>
  <si>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</si>
  <si>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</si>
  <si>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</si>
  <si>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</si>
  <si>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</si>
  <si>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</si>
  <si>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</si>
  <si>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</si>
  <si>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</si>
  <si>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</si>
  <si>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</si>
  <si>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</si>
  <si>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</si>
  <si>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</si>
  <si>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</si>
  <si>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</si>
  <si>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</si>
  <si>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</si>
  <si>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</si>
  <si>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</si>
  <si>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</si>
  <si>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</si>
  <si>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</si>
  <si>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</si>
  <si>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</si>
  <si>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</si>
  <si>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</si>
  <si>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</si>
  <si>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</si>
  <si>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</si>
  <si>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</si>
  <si>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</si>
  <si>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</si>
  <si>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</si>
  <si>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</si>
  <si>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</si>
  <si>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</si>
  <si>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</si>
  <si>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</si>
  <si>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</si>
  <si>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</si>
  <si>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</si>
  <si>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</si>
  <si>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</si>
  <si>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</si>
  <si>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</si>
  <si>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</si>
  <si>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</si>
  <si>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</si>
  <si>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</si>
  <si>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</si>
  <si>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</si>
  <si>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</si>
  <si>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</si>
  <si>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</si>
  <si>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</si>
  <si>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</si>
  <si>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</si>
  <si>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</si>
  <si>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</si>
  <si>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</si>
  <si>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</si>
  <si>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</si>
  <si>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</si>
  <si>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</si>
  <si>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</si>
  <si>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</si>
  <si>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</si>
  <si>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</si>
  <si>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</si>
  <si>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</si>
  <si>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</si>
  <si>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</si>
  <si>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</si>
  <si>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</si>
  <si>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</si>
  <si>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</si>
  <si>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</si>
  <si>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</si>
  <si>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</si>
  <si>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</si>
  <si>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</si>
  <si>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</si>
  <si>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</si>
  <si>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</si>
  <si>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</si>
  <si>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</si>
  <si>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</si>
  <si>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</si>
  <si>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</si>
  <si>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</si>
  <si>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</si>
  <si>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</si>
  <si>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</si>
  <si>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</si>
  <si>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</si>
  <si>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</si>
  <si>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</si>
  <si>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</si>
  <si>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</si>
  <si>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</si>
  <si>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</si>
  <si>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</si>
  <si>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</si>
  <si>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</si>
  <si>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</si>
  <si>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</si>
  <si>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</si>
  <si>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</si>
  <si>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</si>
  <si>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</si>
  <si>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</si>
  <si>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</si>
  <si>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</si>
  <si>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</si>
  <si>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</si>
  <si>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</si>
  <si>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</si>
  <si>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</si>
  <si>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</si>
  <si>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</si>
  <si>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</si>
  <si>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</si>
  <si>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</si>
  <si>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</si>
  <si>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</si>
  <si>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</si>
  <si>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</si>
  <si>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</si>
  <si>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</si>
  <si>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</si>
  <si>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</si>
  <si>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</si>
  <si>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</si>
  <si>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</si>
  <si>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</si>
  <si>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</si>
  <si>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</si>
  <si>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</si>
  <si>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</si>
  <si>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</si>
  <si>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</si>
  <si>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</si>
  <si>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</si>
  <si>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</si>
  <si>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</si>
  <si>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</si>
  <si>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</si>
  <si>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</si>
  <si>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</si>
  <si>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</si>
  <si>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</si>
  <si>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</si>
  <si>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</si>
  <si>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</si>
  <si>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</si>
  <si>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</si>
  <si>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</si>
  <si>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</si>
  <si>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</si>
  <si>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</si>
  <si>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</si>
  <si>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</si>
  <si>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</si>
  <si>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</si>
  <si>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</si>
  <si>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</si>
  <si>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</si>
  <si>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</si>
  <si>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</si>
  <si>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</si>
  <si>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</si>
  <si>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</si>
  <si>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</si>
  <si>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</si>
  <si>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</si>
  <si>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</si>
  <si>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</si>
  <si>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</si>
  <si>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</si>
  <si>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</si>
  <si>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</si>
  <si>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</si>
  <si>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</si>
  <si>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</si>
  <si>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</si>
  <si>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</si>
  <si>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</si>
  <si>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</si>
  <si>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</si>
  <si>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</si>
  <si>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</si>
  <si>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</si>
  <si>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</si>
  <si>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</si>
  <si>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</si>
  <si>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</si>
  <si>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</si>
  <si>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</si>
  <si>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</si>
  <si>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</si>
  <si>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</si>
  <si>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</si>
  <si>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</si>
  <si>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</si>
  <si>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</si>
  <si>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</si>
  <si>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</si>
  <si>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</si>
  <si>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</si>
  <si>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</si>
  <si>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</si>
  <si>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</si>
  <si>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</si>
  <si>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</si>
  <si>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</si>
  <si>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</si>
  <si>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</si>
  <si>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</si>
  <si>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</si>
  <si>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</si>
  <si>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</si>
  <si>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</si>
  <si>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</si>
  <si>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</si>
  <si>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</si>
  <si>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</si>
  <si>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</si>
  <si>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</si>
  <si>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</si>
  <si>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</si>
  <si>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</si>
  <si>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</si>
  <si>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</si>
  <si>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</si>
  <si>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</si>
  <si>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</si>
  <si>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</si>
  <si>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</si>
  <si>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</si>
  <si>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</si>
  <si>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</si>
  <si>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</si>
  <si>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</si>
  <si>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</si>
  <si>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</si>
  <si>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</si>
  <si>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</si>
  <si>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</si>
  <si>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</si>
  <si>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</si>
  <si>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</si>
  <si>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</si>
  <si>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</si>
  <si>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</si>
  <si>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</si>
  <si>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</si>
  <si>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</si>
  <si>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</si>
  <si>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</si>
  <si>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</si>
  <si>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</si>
  <si>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</si>
  <si>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</si>
  <si>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</si>
  <si>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</si>
  <si>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</si>
  <si>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</si>
  <si>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</si>
  <si>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</si>
  <si>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</si>
  <si>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</si>
  <si>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</si>
  <si>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</si>
  <si>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</si>
  <si>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</si>
  <si>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</si>
  <si>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</si>
  <si>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</si>
  <si>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</si>
  <si>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</si>
  <si>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</si>
  <si>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</si>
  <si>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</si>
  <si>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</si>
  <si>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</si>
  <si>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</si>
  <si>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</si>
  <si>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</si>
  <si>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</si>
  <si>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</si>
  <si>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</si>
  <si>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</si>
  <si>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</si>
  <si>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</si>
  <si>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</si>
  <si>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</si>
  <si>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</si>
  <si>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</si>
  <si>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</si>
  <si>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</si>
  <si>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</si>
  <si>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</si>
  <si>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</si>
  <si>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</si>
  <si>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</si>
  <si>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</si>
  <si>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</si>
  <si>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</si>
  <si>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</si>
  <si>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</si>
  <si>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</si>
  <si>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</si>
  <si>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</si>
  <si>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</si>
  <si>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</si>
  <si>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</si>
  <si>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</si>
  <si>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</si>
  <si>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</si>
  <si>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</si>
  <si>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</si>
  <si>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</si>
  <si>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</si>
  <si>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</si>
  <si>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</si>
  <si>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</si>
  <si>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</si>
  <si>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</si>
  <si>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</si>
  <si>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</si>
  <si>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</si>
  <si>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</si>
  <si>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</si>
  <si>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</si>
  <si>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</si>
  <si>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</si>
  <si>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</si>
  <si>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</si>
  <si>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</si>
  <si>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</si>
  <si>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</si>
  <si>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</si>
  <si>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</si>
  <si>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</si>
  <si>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</si>
  <si>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</si>
  <si>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</si>
  <si>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</si>
  <si>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</si>
  <si>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</si>
  <si>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</si>
  <si>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</si>
  <si>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</si>
  <si>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</si>
  <si>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</si>
  <si>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</si>
  <si>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</si>
  <si>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</si>
  <si>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</si>
  <si>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</si>
  <si>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</si>
  <si>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</si>
  <si>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</si>
  <si>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</si>
  <si>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</si>
  <si>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</si>
  <si>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</si>
  <si>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</si>
  <si>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</si>
  <si>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</si>
  <si>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</si>
  <si>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</si>
  <si>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</si>
  <si>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</si>
  <si>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</si>
  <si>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</si>
  <si>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</si>
  <si>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</si>
  <si>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</si>
  <si>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</si>
  <si>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</si>
  <si>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</si>
  <si>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</si>
  <si>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</si>
  <si>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</si>
  <si>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</si>
  <si>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</si>
  <si>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</si>
  <si>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</si>
  <si>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</si>
  <si>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</si>
  <si>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</si>
  <si>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</si>
  <si>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</si>
  <si>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</si>
  <si>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</si>
  <si>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</si>
  <si>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</si>
  <si>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</si>
  <si>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</si>
  <si>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</si>
  <si>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</si>
  <si>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</si>
  <si>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</si>
  <si>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</si>
  <si>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</si>
  <si>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</si>
  <si>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</si>
  <si>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</si>
  <si>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</si>
  <si>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</si>
  <si>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</si>
  <si>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</si>
  <si>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</si>
  <si>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</si>
  <si>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</si>
  <si>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</si>
  <si>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</si>
  <si>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</si>
  <si>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</si>
  <si>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</si>
  <si>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</si>
  <si>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</si>
  <si>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</si>
  <si>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</si>
  <si>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</si>
  <si>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</si>
  <si>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</si>
  <si>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</si>
  <si>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</si>
  <si>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</si>
  <si>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</si>
  <si>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</si>
  <si>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</si>
  <si>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</si>
  <si>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</si>
  <si>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</si>
  <si>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</si>
  <si>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</si>
  <si>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</si>
  <si>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</si>
  <si>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</si>
  <si>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</si>
  <si>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</si>
  <si>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</si>
  <si>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</si>
  <si>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</si>
  <si>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</si>
  <si>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</si>
  <si>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</si>
  <si>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</si>
  <si>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</si>
  <si>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</si>
  <si>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</si>
  <si>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</si>
  <si>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</si>
  <si>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</si>
  <si>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</si>
  <si>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</si>
  <si>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</si>
  <si>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</si>
  <si>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</si>
  <si>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</si>
  <si>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</si>
  <si>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</si>
  <si>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</si>
  <si>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</si>
  <si>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</si>
  <si>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</si>
  <si>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</si>
  <si>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</si>
  <si>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</si>
  <si>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</si>
  <si>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</si>
  <si>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</si>
  <si>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</si>
  <si>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</si>
  <si>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</si>
  <si>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</si>
  <si>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</si>
  <si>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</si>
  <si>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</si>
  <si>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</si>
  <si>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</si>
  <si>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</si>
  <si>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</si>
  <si>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</si>
  <si>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</si>
  <si>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</si>
  <si>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</si>
  <si>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</si>
  <si>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</si>
  <si>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</si>
  <si>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</si>
  <si>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</si>
  <si>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</si>
  <si>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</si>
  <si>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</si>
  <si>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</si>
  <si>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</si>
  <si>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</si>
  <si>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</si>
  <si>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</si>
  <si>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</si>
  <si>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</si>
  <si>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</si>
  <si>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</si>
  <si>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</si>
  <si>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</si>
  <si>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</si>
  <si>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</si>
  <si>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</si>
  <si>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</si>
  <si>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</si>
  <si>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</si>
  <si>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</si>
  <si>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</si>
  <si>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</si>
  <si>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</si>
  <si>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</si>
  <si>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</si>
  <si>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</si>
  <si>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</si>
  <si>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</si>
  <si>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</si>
  <si>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</si>
  <si>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</si>
  <si>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</si>
  <si>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</si>
  <si>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</si>
  <si>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</si>
  <si>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</si>
  <si>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</si>
  <si>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</si>
  <si>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</si>
  <si>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</si>
  <si>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</si>
  <si>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</si>
  <si>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</si>
  <si>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</si>
  <si>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</si>
  <si>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</si>
  <si>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</si>
  <si>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</si>
  <si>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</si>
  <si>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</si>
  <si>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</si>
  <si>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</si>
  <si>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</si>
  <si>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</si>
  <si>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</si>
  <si>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</si>
  <si>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</si>
  <si>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</si>
  <si>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</si>
  <si>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</si>
  <si>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</si>
  <si>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</si>
  <si>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</si>
  <si>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</si>
  <si>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</si>
  <si>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</si>
  <si>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</si>
  <si>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</si>
  <si>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</si>
  <si>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</si>
  <si>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</si>
  <si>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</si>
  <si>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</si>
  <si>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</si>
  <si>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</si>
  <si>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</si>
  <si>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</si>
  <si>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</si>
  <si>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</si>
  <si>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</si>
  <si>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</si>
  <si>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</si>
  <si>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</si>
  <si>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</si>
  <si>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</si>
  <si>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</si>
  <si>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</si>
  <si>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</si>
  <si>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</si>
  <si>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</si>
  <si>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</si>
  <si>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</si>
  <si>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</si>
  <si>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</si>
  <si>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</si>
  <si>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</si>
  <si>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</si>
  <si>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</si>
  <si>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</si>
  <si>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</si>
  <si>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</si>
  <si>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</si>
  <si>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</si>
  <si>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</si>
  <si>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</si>
  <si>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</si>
  <si>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</si>
  <si>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</si>
  <si>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</si>
  <si>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</si>
  <si>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</si>
  <si>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</si>
  <si>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</si>
  <si>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</si>
  <si>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</si>
  <si>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</si>
  <si>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</si>
  <si>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</si>
  <si>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</si>
  <si>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</si>
  <si>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</si>
  <si>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</si>
  <si>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</si>
  <si>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</si>
  <si>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</si>
  <si>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</si>
  <si>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</si>
  <si>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</si>
  <si>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</si>
  <si>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</si>
  <si>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</si>
  <si>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</si>
  <si>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</si>
  <si>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</si>
  <si>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</si>
  <si>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</si>
  <si>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</si>
  <si>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</si>
  <si>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</si>
  <si>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</si>
  <si>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</si>
  <si>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</si>
  <si>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</si>
  <si>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</si>
  <si>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</si>
  <si>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</si>
  <si>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</si>
  <si>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</si>
  <si>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</si>
  <si>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</si>
  <si>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</si>
  <si>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</si>
  <si>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</si>
  <si>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</si>
  <si>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</si>
  <si>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</si>
  <si>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</si>
  <si>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</si>
  <si>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</si>
  <si>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</si>
  <si>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</si>
  <si>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</si>
  <si>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</si>
  <si>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</si>
  <si>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</si>
  <si>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</si>
  <si>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</si>
  <si>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</si>
  <si>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</si>
  <si>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</si>
  <si>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</si>
  <si>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</si>
  <si>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</si>
  <si>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</si>
  <si>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</si>
  <si>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</si>
  <si>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</si>
  <si>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</si>
  <si>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</si>
  <si>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</si>
  <si>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</si>
  <si>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</si>
  <si>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</si>
  <si>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</si>
  <si>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</si>
  <si>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</si>
  <si>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</si>
  <si>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</si>
  <si>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</si>
  <si>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</si>
  <si>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</si>
  <si>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</si>
  <si>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</si>
  <si>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</si>
  <si>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</si>
  <si>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</si>
  <si>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</si>
  <si>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</si>
  <si>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</si>
  <si>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</si>
  <si>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</si>
  <si>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</si>
  <si>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</si>
  <si>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</si>
  <si>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</si>
  <si>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</si>
  <si>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</si>
  <si>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</si>
  <si>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</si>
  <si>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</si>
  <si>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</si>
  <si>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</si>
  <si>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</si>
  <si>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</si>
  <si>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</si>
  <si>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</si>
  <si>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</si>
  <si>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</si>
  <si>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</si>
  <si>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</si>
  <si>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</si>
  <si>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</si>
  <si>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</si>
  <si>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</si>
  <si>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</si>
  <si>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</si>
  <si>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</si>
  <si>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</si>
  <si>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</si>
  <si>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</si>
  <si>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</si>
  <si>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</si>
  <si>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</si>
  <si>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</si>
  <si>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</si>
  <si>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</si>
  <si>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</si>
  <si>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</si>
  <si>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</si>
  <si>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</si>
  <si>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</si>
  <si>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</si>
  <si>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</si>
  <si>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</si>
  <si>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</si>
  <si>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</si>
  <si>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</si>
  <si>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</si>
  <si>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</si>
  <si>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</si>
  <si>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</si>
  <si>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</si>
  <si>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</si>
  <si>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</si>
  <si>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</si>
  <si>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</si>
  <si>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</si>
  <si>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</si>
  <si>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</si>
  <si>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</si>
  <si>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</si>
  <si>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</si>
  <si>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</si>
  <si>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</si>
  <si>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</si>
  <si>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</si>
  <si>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</si>
  <si>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</si>
  <si>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</si>
  <si>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</si>
  <si>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</si>
  <si>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</si>
  <si>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</si>
  <si>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</si>
  <si>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</si>
  <si>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</si>
  <si>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</si>
  <si>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</si>
  <si>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</si>
  <si>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</si>
  <si>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</si>
  <si>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</si>
  <si>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</si>
  <si>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</si>
  <si>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</si>
  <si>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</si>
  <si>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</si>
  <si>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</si>
  <si>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</si>
  <si>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</si>
  <si>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</si>
  <si>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</si>
  <si>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</si>
  <si>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</si>
  <si>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</si>
  <si>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</si>
  <si>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</si>
  <si>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</si>
  <si>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</si>
  <si>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</si>
  <si>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</si>
  <si>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</si>
  <si>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</si>
  <si>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</si>
  <si>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</si>
  <si>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</si>
  <si>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</si>
  <si>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</si>
  <si>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</si>
  <si>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</si>
  <si>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</si>
  <si>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</si>
  <si>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</si>
  <si>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</si>
  <si>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</si>
  <si>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</si>
  <si>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</si>
  <si>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</si>
  <si>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</si>
  <si>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</si>
  <si>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</si>
  <si>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</si>
  <si>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</si>
  <si>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</si>
  <si>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</si>
  <si>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</si>
  <si>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</si>
  <si>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</si>
  <si>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</si>
  <si>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</si>
  <si>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</si>
  <si>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</si>
  <si>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</si>
  <si>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</si>
  <si>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</si>
  <si>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</si>
  <si>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</si>
  <si>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</si>
  <si>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</si>
  <si>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</si>
  <si>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</si>
  <si>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</si>
  <si>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</si>
  <si>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</si>
  <si>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</si>
  <si>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</si>
  <si>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</si>
  <si>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</si>
  <si>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</si>
  <si>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</si>
  <si>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</si>
  <si>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</si>
  <si>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</si>
  <si>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</si>
  <si>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</si>
  <si>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</si>
  <si>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</si>
  <si>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</si>
  <si>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</si>
  <si>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</si>
  <si>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</si>
  <si>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</si>
  <si>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</si>
  <si>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</si>
  <si>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</si>
  <si>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</si>
  <si>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</si>
  <si>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</si>
  <si>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</si>
  <si>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</si>
  <si>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</si>
  <si>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</si>
  <si>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</si>
  <si>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</si>
  <si>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</si>
  <si>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</si>
  <si>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</si>
  <si>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</si>
  <si>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</si>
  <si>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</si>
  <si>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</si>
  <si>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</si>
  <si>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</si>
  <si>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</si>
  <si>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</si>
  <si>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</si>
  <si>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</si>
  <si>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</si>
  <si>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</si>
  <si>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</si>
  <si>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</si>
  <si>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</si>
  <si>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</si>
  <si>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</si>
  <si>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</si>
  <si>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</si>
  <si>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</si>
  <si>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</si>
  <si>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</si>
  <si>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</si>
  <si>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</si>
  <si>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</si>
  <si>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</si>
  <si>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</si>
  <si>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</si>
  <si>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</si>
  <si>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</si>
  <si>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</si>
  <si>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</si>
  <si>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</si>
  <si>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</si>
  <si>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</si>
  <si>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</si>
  <si>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</si>
  <si>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</si>
  <si>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</si>
  <si>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</si>
  <si>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</si>
  <si>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</si>
  <si>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</si>
  <si>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</si>
  <si>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</si>
  <si>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</si>
  <si>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</si>
  <si>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</si>
  <si>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</si>
  <si>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</si>
  <si>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</si>
  <si>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</si>
  <si>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</si>
  <si>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</si>
  <si>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</si>
  <si>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</si>
  <si>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</si>
  <si>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</si>
  <si>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</si>
  <si>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</si>
  <si>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</si>
  <si>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</si>
  <si>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</si>
  <si>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</si>
  <si>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</si>
  <si>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</si>
  <si>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</si>
  <si>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</si>
  <si>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</si>
  <si>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</si>
  <si>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</si>
  <si>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</si>
  <si>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</si>
  <si>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</si>
  <si>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</si>
  <si>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</si>
  <si>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</si>
  <si>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</si>
  <si>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</si>
  <si>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</si>
  <si>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</si>
  <si>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</si>
  <si>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</si>
  <si>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</si>
  <si>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</si>
  <si>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</si>
  <si>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</si>
  <si>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</si>
  <si>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</si>
  <si>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</si>
  <si>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</si>
  <si>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</si>
  <si>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</si>
  <si>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</si>
  <si>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</si>
  <si>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</si>
  <si>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</si>
  <si>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</si>
  <si>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</si>
  <si>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</si>
  <si>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</si>
  <si>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</si>
  <si>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</si>
  <si>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</si>
  <si>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</si>
  <si>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</si>
  <si>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</si>
  <si>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</si>
  <si>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</si>
  <si>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</si>
  <si>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</si>
  <si>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</si>
  <si>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</si>
  <si>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</si>
  <si>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</si>
  <si>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</si>
  <si>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</si>
  <si>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</si>
  <si>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</si>
  <si>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</si>
  <si>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</si>
  <si>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</si>
  <si>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</si>
  <si>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</si>
  <si>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</si>
  <si>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</si>
  <si>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</si>
  <si>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</si>
  <si>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</si>
  <si>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</si>
  <si>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</si>
  <si>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</si>
  <si>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</si>
  <si>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</si>
  <si>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</si>
  <si>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</si>
  <si>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</si>
  <si>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</si>
  <si>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</si>
  <si>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</si>
  <si>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</si>
  <si>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</si>
  <si>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</si>
  <si>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</si>
  <si>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</si>
  <si>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</si>
  <si>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</si>
  <si>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</si>
  <si>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</si>
  <si>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</si>
  <si>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</si>
  <si>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</si>
  <si>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</si>
  <si>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</si>
  <si>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</si>
  <si>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</si>
  <si>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</si>
  <si>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</si>
  <si>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</si>
  <si>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</si>
  <si>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</si>
  <si>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</si>
  <si>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</si>
  <si>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</si>
  <si>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</si>
  <si>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</si>
  <si>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</si>
  <si>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</si>
  <si>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</si>
  <si>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</si>
  <si>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</si>
  <si>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</si>
  <si>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</si>
  <si>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</si>
  <si>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</si>
  <si>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</si>
  <si>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</si>
  <si>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</si>
  <si>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</si>
  <si>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</si>
  <si>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</si>
  <si>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</si>
  <si>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</si>
  <si>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</si>
  <si>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</si>
  <si>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</si>
  <si>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</si>
  <si>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</si>
  <si>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</si>
  <si>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</si>
  <si>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</si>
  <si>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</si>
  <si>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</si>
  <si>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</si>
  <si>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</si>
  <si>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</si>
  <si>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</si>
  <si>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</si>
  <si>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</si>
  <si>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</si>
  <si>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</si>
  <si>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</si>
  <si>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</si>
  <si>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</si>
  <si>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</si>
  <si>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</si>
  <si>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</si>
  <si>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</si>
  <si>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</si>
  <si>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</si>
  <si>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</si>
  <si>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</si>
  <si>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</si>
  <si>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</si>
  <si>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</si>
  <si>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</si>
  <si>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</si>
  <si>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</si>
  <si>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</si>
  <si>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</si>
  <si>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</si>
  <si>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</si>
  <si>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</si>
  <si>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</si>
  <si>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</si>
  <si>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</si>
  <si>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</si>
  <si>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</si>
  <si>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</si>
  <si>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</si>
  <si>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</si>
  <si>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</si>
  <si>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</si>
  <si>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</si>
  <si>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</si>
  <si>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</si>
  <si>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</si>
  <si>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</si>
  <si>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</si>
  <si>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</si>
  <si>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</si>
  <si>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</si>
  <si>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</si>
  <si>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</si>
  <si>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</si>
  <si>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</si>
  <si>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</si>
  <si>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</si>
  <si>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</si>
  <si>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</si>
  <si>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</si>
  <si>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</si>
  <si>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</si>
  <si>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</si>
  <si>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</si>
  <si>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</si>
  <si>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</si>
  <si>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</si>
  <si>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</si>
  <si>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</si>
  <si>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</si>
  <si>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</si>
  <si>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</si>
  <si>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</si>
  <si>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</si>
  <si>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</si>
  <si>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</si>
  <si>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</si>
  <si>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</si>
  <si>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</si>
  <si>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</si>
  <si>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</si>
  <si>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</si>
  <si>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</si>
  <si>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</si>
  <si>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</si>
  <si>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</si>
  <si>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</si>
  <si>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</si>
  <si>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</si>
  <si>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</si>
  <si>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</si>
  <si>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</si>
  <si>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</si>
  <si>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</si>
  <si>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</si>
  <si>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</si>
  <si>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</si>
  <si>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</si>
  <si>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</si>
  <si>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</si>
  <si>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</si>
  <si>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</si>
  <si>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</si>
  <si>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</si>
  <si>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</si>
  <si>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</si>
  <si>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</si>
  <si>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</si>
  <si>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</si>
  <si>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</si>
  <si>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</si>
  <si>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</si>
  <si>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</si>
  <si>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</si>
  <si>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</si>
  <si>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</si>
  <si>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</si>
  <si>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</si>
  <si>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</si>
  <si>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</si>
  <si>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</si>
  <si>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</si>
  <si>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</si>
  <si>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</si>
  <si>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</si>
  <si>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</si>
  <si>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</si>
  <si>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</si>
  <si>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</si>
  <si>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</si>
  <si>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</si>
  <si>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</si>
  <si>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</si>
  <si>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</si>
  <si>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</si>
  <si>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</si>
  <si>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</si>
  <si>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</si>
  <si>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</si>
  <si>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</si>
  <si>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</si>
  <si>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</si>
  <si>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</si>
  <si>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</si>
  <si>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</si>
  <si>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</si>
  <si>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</si>
  <si>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</si>
  <si>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</si>
  <si>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</si>
  <si>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</si>
  <si>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</si>
  <si>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</si>
  <si>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</si>
  <si>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</si>
  <si>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</si>
  <si>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</si>
  <si>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</si>
  <si>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</si>
  <si>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</si>
  <si>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</si>
  <si>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</si>
  <si>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</si>
  <si>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</si>
  <si>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</si>
  <si>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</si>
  <si>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</si>
  <si>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</si>
  <si>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</si>
  <si>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</si>
  <si>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</si>
  <si>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</si>
  <si>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</si>
  <si>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</si>
  <si>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</si>
  <si>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</si>
  <si>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</si>
  <si>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</si>
  <si>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</si>
  <si>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</si>
  <si>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</si>
  <si>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</si>
  <si>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</si>
  <si>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</si>
  <si>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</si>
  <si>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</si>
  <si>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</si>
  <si>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</si>
  <si>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</si>
  <si>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</si>
  <si>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</si>
  <si>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</si>
  <si>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</si>
  <si>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</si>
  <si>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</si>
  <si>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</si>
  <si>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</si>
  <si>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</si>
  <si>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</si>
  <si>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</si>
  <si>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</si>
  <si>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</si>
  <si>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</si>
  <si>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</si>
  <si>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</si>
  <si>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</si>
  <si>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</si>
  <si>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</si>
  <si>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</si>
  <si>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</si>
  <si>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</si>
  <si>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</si>
  <si>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</si>
  <si>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</si>
  <si>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</si>
  <si>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</si>
  <si>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</si>
  <si>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</si>
  <si>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</si>
  <si>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</si>
  <si>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</si>
  <si>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</si>
  <si>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</si>
  <si>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</si>
  <si>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</si>
  <si>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</si>
  <si>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</si>
  <si>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</si>
  <si>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</si>
  <si>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</si>
  <si>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</si>
  <si>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</si>
  <si>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</si>
  <si>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</si>
  <si>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</si>
  <si>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</si>
  <si>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</si>
  <si>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</si>
  <si>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</si>
  <si>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</si>
  <si>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</si>
  <si>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</si>
  <si>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</si>
  <si>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</si>
  <si>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</si>
  <si>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</si>
  <si>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</si>
  <si>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</si>
  <si>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</si>
  <si>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</si>
  <si>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</si>
  <si>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</si>
  <si>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</si>
  <si>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</si>
  <si>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</si>
  <si>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</si>
  <si>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</si>
  <si>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</si>
  <si>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</si>
  <si>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</si>
  <si>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</si>
  <si>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</si>
  <si>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</si>
  <si>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</si>
  <si>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</si>
  <si>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</si>
  <si>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</si>
  <si>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</si>
  <si>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</si>
  <si>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</si>
  <si>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</si>
  <si>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</si>
  <si>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</si>
  <si>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</si>
  <si>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</si>
  <si>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</si>
  <si>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</si>
  <si>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</si>
  <si>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</si>
  <si>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</si>
  <si>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</si>
  <si>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</si>
  <si>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</si>
  <si>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</si>
  <si>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</si>
  <si>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</si>
  <si>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</si>
  <si>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</si>
  <si>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</si>
  <si>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</si>
  <si>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</si>
  <si>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</si>
  <si>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</si>
  <si>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</si>
  <si>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</si>
  <si>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</si>
  <si>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</si>
  <si>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</si>
  <si>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</si>
  <si>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</si>
  <si>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</si>
  <si>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</si>
  <si>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</si>
  <si>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</si>
  <si>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</si>
  <si>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</si>
  <si>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</si>
  <si>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</si>
  <si>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</si>
  <si>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</si>
  <si>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</si>
  <si>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</si>
  <si>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</si>
  <si>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</si>
  <si>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</si>
  <si>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</si>
  <si>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</si>
  <si>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</si>
  <si>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</si>
  <si>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</si>
  <si>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</si>
  <si>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</si>
  <si>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</si>
  <si>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</si>
  <si>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</si>
  <si>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</si>
  <si>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</si>
  <si>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</si>
  <si>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</si>
  <si>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</si>
  <si>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</si>
  <si>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</si>
  <si>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</si>
  <si>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</si>
  <si>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</si>
  <si>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</si>
  <si>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</si>
  <si>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</si>
  <si>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</si>
  <si>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</si>
  <si>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</si>
  <si>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</si>
  <si>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</si>
  <si>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</si>
  <si>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</si>
  <si>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</si>
  <si>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</si>
  <si>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</si>
  <si>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</si>
  <si>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</si>
  <si>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</si>
  <si>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</si>
  <si>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</si>
  <si>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</si>
  <si>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</si>
  <si>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</si>
  <si>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</si>
  <si>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</si>
  <si>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</si>
  <si>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</si>
  <si>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</si>
  <si>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</si>
  <si>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</si>
  <si>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</si>
  <si>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</si>
  <si>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</si>
  <si>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</si>
  <si>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</si>
  <si>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</si>
  <si>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</si>
  <si>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</si>
  <si>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</si>
  <si>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</si>
  <si>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</si>
  <si>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</si>
  <si>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</si>
  <si>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</si>
  <si>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</si>
  <si>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</si>
  <si>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</si>
  <si>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</si>
  <si>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</si>
  <si>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</si>
  <si>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</si>
  <si>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</si>
  <si>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</si>
  <si>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</si>
  <si>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</si>
  <si>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</si>
  <si>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</si>
  <si>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</si>
  <si>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</si>
  <si>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</si>
  <si>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</si>
  <si>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</si>
  <si>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</si>
  <si>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</si>
  <si>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</si>
  <si>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</si>
  <si>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</si>
  <si>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</si>
  <si>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</si>
  <si>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</si>
  <si>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</si>
  <si>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</si>
  <si>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</si>
  <si>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</si>
  <si>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</si>
  <si>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</si>
  <si>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</si>
  <si>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</si>
  <si>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</si>
  <si>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</si>
  <si>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</si>
  <si>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</si>
  <si>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</si>
  <si>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</si>
  <si>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</si>
  <si>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</si>
  <si>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</si>
  <si>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</si>
  <si>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</si>
  <si>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</si>
  <si>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</si>
  <si>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</si>
  <si>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</si>
  <si>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</si>
  <si>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</si>
  <si>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</si>
  <si>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</si>
  <si>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</si>
  <si>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</si>
  <si>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</si>
  <si>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</si>
  <si>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</si>
  <si>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</si>
  <si>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</si>
  <si>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</si>
  <si>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</si>
  <si>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</si>
  <si>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</si>
  <si>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</si>
  <si>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</si>
  <si>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</si>
  <si>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</si>
  <si>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</si>
  <si>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</si>
  <si>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</si>
  <si>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</si>
  <si>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</si>
  <si>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</si>
  <si>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</si>
  <si>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</si>
  <si>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</si>
  <si>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</si>
  <si>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</si>
  <si>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</si>
  <si>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</si>
  <si>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</si>
  <si>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</si>
  <si>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</si>
  <si>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</si>
  <si>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</si>
  <si>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</si>
  <si>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</si>
  <si>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</si>
  <si>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</si>
  <si>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</si>
  <si>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</si>
  <si>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</si>
  <si>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</si>
  <si>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</si>
  <si>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</si>
  <si>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</si>
  <si>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</si>
  <si>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</si>
  <si>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</si>
  <si>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</si>
  <si>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</si>
  <si>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</si>
  <si>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</si>
  <si>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</si>
  <si>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</si>
  <si>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</si>
  <si>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</si>
  <si>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</si>
  <si>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</si>
  <si>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</si>
  <si>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</si>
  <si>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</si>
  <si>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</si>
  <si>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</si>
  <si>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</si>
  <si>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</si>
  <si>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</si>
  <si>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</si>
  <si>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</si>
  <si>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</si>
  <si>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</si>
  <si>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</si>
  <si>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</si>
  <si>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</si>
  <si>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</si>
  <si>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</si>
  <si>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</si>
  <si>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</si>
  <si>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</si>
  <si>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</si>
  <si>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</si>
  <si>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</si>
  <si>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</si>
  <si>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</si>
  <si>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</si>
  <si>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</si>
  <si>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</si>
  <si>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</si>
  <si>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</si>
  <si>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</si>
  <si>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</si>
  <si>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</si>
  <si>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</si>
  <si>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</si>
  <si>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</si>
  <si>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</si>
  <si>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</si>
  <si>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</si>
  <si>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</si>
  <si>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</si>
  <si>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</si>
  <si>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</si>
  <si>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</si>
  <si>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</si>
  <si>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</si>
  <si>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</si>
  <si>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</si>
  <si>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</si>
  <si>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</si>
  <si>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</si>
  <si>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</si>
  <si>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</si>
  <si>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</si>
  <si>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</si>
  <si>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</si>
  <si>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</si>
  <si>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</si>
  <si>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</si>
  <si>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</si>
  <si>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</si>
  <si>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</si>
  <si>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</si>
  <si>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</si>
  <si>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</si>
  <si>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</si>
  <si>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</si>
  <si>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</si>
  <si>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</si>
  <si>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</si>
  <si>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</si>
  <si>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</si>
  <si>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</si>
  <si>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</si>
  <si>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</si>
  <si>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</si>
  <si>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</si>
  <si>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</si>
  <si>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</si>
  <si>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</si>
  <si>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</si>
  <si>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</si>
  <si>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</si>
  <si>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</si>
  <si>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</si>
  <si>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</si>
  <si>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</si>
  <si>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</si>
  <si>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</si>
  <si>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</si>
  <si>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</si>
  <si>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</si>
  <si>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</si>
  <si>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</si>
  <si>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</si>
  <si>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</si>
  <si>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</si>
  <si>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</si>
  <si>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</si>
  <si>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</si>
  <si>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</si>
  <si>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</si>
  <si>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</si>
  <si>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</si>
  <si>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</si>
  <si>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</si>
  <si>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</si>
  <si>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</si>
  <si>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</si>
  <si>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</si>
  <si>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</si>
  <si>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</si>
  <si>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</si>
  <si>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</si>
  <si>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</si>
  <si>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</si>
  <si>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</si>
  <si>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</si>
  <si>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</si>
  <si>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</si>
  <si>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</si>
  <si>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</si>
  <si>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</si>
  <si>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</si>
  <si>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</si>
  <si>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</si>
  <si>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</si>
  <si>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</si>
  <si>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</si>
  <si>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</si>
  <si>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</si>
  <si>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</si>
  <si>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</si>
  <si>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</si>
  <si>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</si>
  <si>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</si>
  <si>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</si>
  <si>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</si>
  <si>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</si>
  <si>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</si>
  <si>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</si>
  <si>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</si>
  <si>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</si>
  <si>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</si>
  <si>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</si>
  <si>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</si>
  <si>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</si>
  <si>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</si>
  <si>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</si>
  <si>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</si>
  <si>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</si>
  <si>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</si>
  <si>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</si>
  <si>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</si>
  <si>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</si>
  <si>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</si>
  <si>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</si>
  <si>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</si>
  <si>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</si>
  <si>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</si>
  <si>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</si>
  <si>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</si>
  <si>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</si>
  <si>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</si>
  <si>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</si>
  <si>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</si>
  <si>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</si>
  <si>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</si>
  <si>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</si>
  <si>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</si>
  <si>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</si>
  <si>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</si>
  <si>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</si>
  <si>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</si>
  <si>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</si>
  <si>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</si>
  <si>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</si>
  <si>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</si>
  <si>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</si>
  <si>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</si>
  <si>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</si>
  <si>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</si>
  <si>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</si>
  <si>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</si>
  <si>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</si>
  <si>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</si>
  <si>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</si>
  <si>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</si>
  <si>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</si>
  <si>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</si>
  <si>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</si>
  <si>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</si>
  <si>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</si>
  <si>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</si>
  <si>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</si>
  <si>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</si>
  <si>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</si>
  <si>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</si>
  <si>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</si>
  <si>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</si>
  <si>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</si>
  <si>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</si>
  <si>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</si>
  <si>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</si>
  <si>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</si>
  <si>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</si>
  <si>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</si>
  <si>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</si>
  <si>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</si>
  <si>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</si>
  <si>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</si>
  <si>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</si>
  <si>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</si>
  <si>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</si>
  <si>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</si>
  <si>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</si>
  <si>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</si>
  <si>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</si>
  <si>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</si>
  <si>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</si>
  <si>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</si>
  <si>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</si>
  <si>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</si>
  <si>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</si>
  <si>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</si>
  <si>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</si>
  <si>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</si>
  <si>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</si>
  <si>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</si>
  <si>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</si>
  <si>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</si>
  <si>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</si>
  <si>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</si>
  <si>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</si>
  <si>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</si>
  <si>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</si>
  <si>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</si>
  <si>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</si>
  <si>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</si>
  <si>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</si>
  <si>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</si>
  <si>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</si>
  <si>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</si>
  <si>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</si>
  <si>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</si>
  <si>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</si>
  <si>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</si>
  <si>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</si>
  <si>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</si>
  <si>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</si>
  <si>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</si>
  <si>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</si>
  <si>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</si>
  <si>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</si>
  <si>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</si>
  <si>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</si>
  <si>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</si>
  <si>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</si>
  <si>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</si>
  <si>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</si>
  <si>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</si>
  <si>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</si>
  <si>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</si>
  <si>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</si>
  <si>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</si>
  <si>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</si>
  <si>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</si>
  <si>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</si>
  <si>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</si>
  <si>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</si>
  <si>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</si>
  <si>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</si>
  <si>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</si>
  <si>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</si>
  <si>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</si>
  <si>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</si>
  <si>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</si>
  <si>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</si>
  <si>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</si>
  <si>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</si>
  <si>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</si>
  <si>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</si>
  <si>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</si>
  <si>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</si>
  <si>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</si>
  <si>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</si>
  <si>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</si>
  <si>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</si>
  <si>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</si>
  <si>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</si>
  <si>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</si>
  <si>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</si>
  <si>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</si>
  <si>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</si>
  <si>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</si>
  <si>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</si>
  <si>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</si>
  <si>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</si>
  <si>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</si>
  <si>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</si>
  <si>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</si>
  <si>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</si>
  <si>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</si>
  <si>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</si>
  <si>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</si>
  <si>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</si>
  <si>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</si>
  <si>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</si>
  <si>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</si>
  <si>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</si>
  <si>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</si>
  <si>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</si>
  <si>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</si>
  <si>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</si>
  <si>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</si>
  <si>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</si>
  <si>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</si>
  <si>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</si>
  <si>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</si>
  <si>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</si>
  <si>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</si>
  <si>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</si>
  <si>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</si>
  <si>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</si>
  <si>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</si>
  <si>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</si>
  <si>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</si>
  <si>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</si>
  <si>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</si>
  <si>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</si>
  <si>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</si>
  <si>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</si>
  <si>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</si>
  <si>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</si>
  <si>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</si>
  <si>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</si>
  <si>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</si>
  <si>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</si>
  <si>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</si>
  <si>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</si>
  <si>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</si>
  <si>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</si>
  <si>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</si>
  <si>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</si>
  <si>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</si>
  <si>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</si>
  <si>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</si>
  <si>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</si>
  <si>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</si>
  <si>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</si>
  <si>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</si>
  <si>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</si>
  <si>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</si>
  <si>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</si>
  <si>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</si>
  <si>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</si>
  <si>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</si>
  <si>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</si>
  <si>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</si>
  <si>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</si>
  <si>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</si>
  <si>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</si>
  <si>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</si>
  <si>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</si>
  <si>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</si>
  <si>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</si>
  <si>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</si>
  <si>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</si>
  <si>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</si>
  <si>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</si>
  <si>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</si>
  <si>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</si>
  <si>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</si>
  <si>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</si>
  <si>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</si>
  <si>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</si>
  <si>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</si>
  <si>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</si>
  <si>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</si>
  <si>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</si>
  <si>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</si>
  <si>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</si>
  <si>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</si>
  <si>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</si>
  <si>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</si>
  <si>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</si>
  <si>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</si>
  <si>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</si>
  <si>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</si>
  <si>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</si>
  <si>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</si>
  <si>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</si>
  <si>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</si>
  <si>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</si>
  <si>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</si>
  <si>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</si>
  <si>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</si>
  <si>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</si>
  <si>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</si>
  <si>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</si>
  <si>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</si>
  <si>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</si>
  <si>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</si>
  <si>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</si>
  <si>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</si>
  <si>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</si>
  <si>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</si>
  <si>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</si>
  <si>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</si>
  <si>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</si>
  <si>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</si>
  <si>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</si>
  <si>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</si>
  <si>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</si>
  <si>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</si>
  <si>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</si>
  <si>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</si>
  <si>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</si>
  <si>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</si>
  <si>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</si>
  <si>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</si>
  <si>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</si>
  <si>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</si>
  <si>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</si>
  <si>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</si>
  <si>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</si>
  <si>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</si>
  <si>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</si>
  <si>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</si>
  <si>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</si>
  <si>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</si>
  <si>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</si>
  <si>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</si>
  <si>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</si>
  <si>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</si>
  <si>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</si>
  <si>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</si>
  <si>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</si>
  <si>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</si>
  <si>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</si>
  <si>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</si>
  <si>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</si>
  <si>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</si>
  <si>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</si>
  <si>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</si>
  <si>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</si>
  <si>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</si>
  <si>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</si>
  <si>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</si>
  <si>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</si>
  <si>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</si>
  <si>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</si>
  <si>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</si>
  <si>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</si>
  <si>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</si>
  <si>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</si>
  <si>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</si>
  <si>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</si>
  <si>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</si>
  <si>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</si>
  <si>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</si>
  <si>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</si>
  <si>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</si>
  <si>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</si>
  <si>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</si>
  <si>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</si>
  <si>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</si>
  <si>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</si>
  <si>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</si>
  <si>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</si>
  <si>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</si>
  <si>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</si>
  <si>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</si>
  <si>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</si>
  <si>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</si>
  <si>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</si>
  <si>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</si>
  <si>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</si>
  <si>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</si>
  <si>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</si>
  <si>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</si>
  <si>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</si>
  <si>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</si>
  <si>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</si>
  <si>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</si>
  <si>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</si>
  <si>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</si>
  <si>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</si>
  <si>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</si>
  <si>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</si>
  <si>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</si>
  <si>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</si>
  <si>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</si>
  <si>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</si>
  <si>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</si>
  <si>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</si>
  <si>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</si>
  <si>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</si>
  <si>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</si>
  <si>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</si>
  <si>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</si>
  <si>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</si>
  <si>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</si>
  <si>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</si>
  <si>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</si>
  <si>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</si>
  <si>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</si>
  <si>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</si>
  <si>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</si>
  <si>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</si>
  <si>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</si>
  <si>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</si>
  <si>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</si>
  <si>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</si>
  <si>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</si>
  <si>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</si>
  <si>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</si>
  <si>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</si>
  <si>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</si>
  <si>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</si>
  <si>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</si>
  <si>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</si>
  <si>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</si>
  <si>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</si>
  <si>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</si>
  <si>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</si>
  <si>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</si>
  <si>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</si>
  <si>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</si>
  <si>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</si>
  <si>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</si>
  <si>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</si>
  <si>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</si>
  <si>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</si>
  <si>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</si>
  <si>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</si>
  <si>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</si>
  <si>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</si>
  <si>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</si>
  <si>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</si>
  <si>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</si>
  <si>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</si>
  <si>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</si>
  <si>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</si>
  <si>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</si>
  <si>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</si>
  <si>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</si>
  <si>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</si>
  <si>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</si>
  <si>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</si>
  <si>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</si>
  <si>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</si>
  <si>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</si>
  <si>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</si>
  <si>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</si>
  <si>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</si>
  <si>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</si>
  <si>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</si>
  <si>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</si>
  <si>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</si>
  <si>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</si>
  <si>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</si>
  <si>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</si>
  <si>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</si>
  <si>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</si>
  <si>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</si>
  <si>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</si>
  <si>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</si>
  <si>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</si>
  <si>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</si>
  <si>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</si>
  <si>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</si>
  <si>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</si>
  <si>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</si>
  <si>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</si>
  <si>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</si>
  <si>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</si>
  <si>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</si>
  <si>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</si>
  <si>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</si>
  <si>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</si>
  <si>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</si>
  <si>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</si>
  <si>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</si>
  <si>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</si>
  <si>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</si>
  <si>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</si>
  <si>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</si>
  <si>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</si>
  <si>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</si>
  <si>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</si>
  <si>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</si>
  <si>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</si>
  <si>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</si>
  <si>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</si>
  <si>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</si>
  <si>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</si>
  <si>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</si>
  <si>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</si>
  <si>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</si>
  <si>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</si>
  <si>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</si>
  <si>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</si>
  <si>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</si>
  <si>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</si>
  <si>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</si>
  <si>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</si>
  <si>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</si>
  <si>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</si>
  <si>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</si>
  <si>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</si>
  <si>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</si>
  <si>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</si>
  <si>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</si>
  <si>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</si>
  <si>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</si>
  <si>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</si>
  <si>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</si>
  <si>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</si>
  <si>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</si>
  <si>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</si>
  <si>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</si>
  <si>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</si>
  <si>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</si>
  <si>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</si>
  <si>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</si>
  <si>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</si>
  <si>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</si>
  <si>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</si>
  <si>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</si>
  <si>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</si>
  <si>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</si>
  <si>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</si>
  <si>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</si>
  <si>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</si>
  <si>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</si>
  <si>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</si>
  <si>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</si>
  <si>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</si>
  <si>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</si>
  <si>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</si>
  <si>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</si>
  <si>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</si>
  <si>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</si>
  <si>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</si>
  <si>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</si>
  <si>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</si>
  <si>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</si>
  <si>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</si>
  <si>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</si>
  <si>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</si>
  <si>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</si>
  <si>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</si>
  <si>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</si>
  <si>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</si>
  <si>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</si>
  <si>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</si>
  <si>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</si>
  <si>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</si>
  <si>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</si>
  <si>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</si>
  <si>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</si>
  <si>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</si>
  <si>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</si>
  <si>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</si>
  <si>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</si>
  <si>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</si>
  <si>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</si>
  <si>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</si>
  <si>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</si>
  <si>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</si>
  <si>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</si>
  <si>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</si>
  <si>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</si>
  <si>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</si>
  <si>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</si>
  <si>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</si>
  <si>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</si>
  <si>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</si>
  <si>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</si>
  <si>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</si>
  <si>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</si>
  <si>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</si>
  <si>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</si>
  <si>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</si>
  <si>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</si>
  <si>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</si>
  <si>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</si>
  <si>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</si>
  <si>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</si>
  <si>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</si>
  <si>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</si>
  <si>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</si>
  <si>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</si>
  <si>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</si>
  <si>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</si>
  <si>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</si>
  <si>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</si>
  <si>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</si>
  <si>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</si>
  <si>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</si>
  <si>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</si>
  <si>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</si>
  <si>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</si>
  <si>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</si>
  <si>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</si>
  <si>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</si>
  <si>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</si>
  <si>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</si>
  <si>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</si>
  <si>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</si>
  <si>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</si>
  <si>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</si>
  <si>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</si>
  <si>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</si>
  <si>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</si>
  <si>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</si>
  <si>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</si>
  <si>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</si>
  <si>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</si>
  <si>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</si>
  <si>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</si>
  <si>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</si>
  <si>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</si>
  <si>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</si>
  <si>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</si>
  <si>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</si>
  <si>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</si>
  <si>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</si>
  <si>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</si>
  <si>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</si>
  <si>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</si>
  <si>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</si>
  <si>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</si>
  <si>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</si>
  <si>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</si>
  <si>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</si>
  <si>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</si>
  <si>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</si>
  <si>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</si>
  <si>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</si>
  <si>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</si>
  <si>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</si>
  <si>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</si>
  <si>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</si>
  <si>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</si>
  <si>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</si>
  <si>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</si>
  <si>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</si>
  <si>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</si>
  <si>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</si>
  <si>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</si>
  <si>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</si>
  <si>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</si>
  <si>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</si>
  <si>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</si>
  <si>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</si>
  <si>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</si>
  <si>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</si>
  <si>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</si>
  <si>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</si>
  <si>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</si>
  <si>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</si>
  <si>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</si>
  <si>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</si>
  <si>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</si>
  <si>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</si>
  <si>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</si>
  <si>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</si>
  <si>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</si>
  <si>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</si>
  <si>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</si>
  <si>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</si>
  <si>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</si>
  <si>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</si>
  <si>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</si>
  <si>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</si>
  <si>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</si>
  <si>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</si>
  <si>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</si>
  <si>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</si>
  <si>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</si>
  <si>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</si>
  <si>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</si>
  <si>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</si>
  <si>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</si>
  <si>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</si>
  <si>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</si>
  <si>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</si>
  <si>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</si>
  <si>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</si>
  <si>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</si>
  <si>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</si>
  <si>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</si>
  <si>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</si>
  <si>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</si>
  <si>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</si>
  <si>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</si>
  <si>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</si>
  <si>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</si>
  <si>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</si>
  <si>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</si>
  <si>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</si>
  <si>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</si>
  <si>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</si>
  <si>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</si>
  <si>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</si>
  <si>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</si>
  <si>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</si>
  <si>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</si>
  <si>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</si>
  <si>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</si>
  <si>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</si>
  <si>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</si>
  <si>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</si>
  <si>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</si>
  <si>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</si>
  <si>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</si>
  <si>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</si>
  <si>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</si>
  <si>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</si>
  <si>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</si>
  <si>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</si>
  <si>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</si>
  <si>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</si>
  <si>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</si>
  <si>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</si>
  <si>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</si>
  <si>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</si>
  <si>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</si>
  <si>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</si>
  <si>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</si>
  <si>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</si>
  <si>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</si>
  <si>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</si>
  <si>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</si>
  <si>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</si>
  <si>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</si>
  <si>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</si>
  <si>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</si>
  <si>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</si>
  <si>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</si>
  <si>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</si>
  <si>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</si>
  <si>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</si>
  <si>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</si>
  <si>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</si>
  <si>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</si>
  <si>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</si>
  <si>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</si>
  <si>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</si>
  <si>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</si>
  <si>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</si>
  <si>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</si>
  <si>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</si>
  <si>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</si>
  <si>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</si>
  <si>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</si>
  <si>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</si>
  <si>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</si>
  <si>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</si>
  <si>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</si>
  <si>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</si>
  <si>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</si>
  <si>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</si>
  <si>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</si>
  <si>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</si>
  <si>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</si>
  <si>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</si>
  <si>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</si>
  <si>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</si>
  <si>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</si>
  <si>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</si>
  <si>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</si>
  <si>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</si>
  <si>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</si>
  <si>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</si>
  <si>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</si>
  <si>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</si>
  <si>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</si>
  <si>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</si>
  <si>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</si>
  <si>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</si>
  <si>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</si>
  <si>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</si>
  <si>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</si>
  <si>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</si>
  <si>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</si>
  <si>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</si>
  <si>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</si>
  <si>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</si>
  <si>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</si>
  <si>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</si>
  <si>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</si>
  <si>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</si>
  <si>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</si>
  <si>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</si>
  <si>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</si>
  <si>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</si>
  <si>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</si>
  <si>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</si>
  <si>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</si>
  <si>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</si>
  <si>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</si>
  <si>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</si>
  <si>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</si>
  <si>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</si>
  <si>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</si>
  <si>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</si>
  <si>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</si>
  <si>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</si>
  <si>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</si>
  <si>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</si>
  <si>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</si>
  <si>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</si>
  <si>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</si>
  <si>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</si>
  <si>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</si>
  <si>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</si>
  <si>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</si>
  <si>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</si>
  <si>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</si>
  <si>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</si>
  <si>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</si>
  <si>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</si>
  <si>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</si>
  <si>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</si>
  <si>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</si>
  <si>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</si>
  <si>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</si>
  <si>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</si>
  <si>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</si>
  <si>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</si>
  <si>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</si>
  <si>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</si>
  <si>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</si>
  <si>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</si>
  <si>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</si>
  <si>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</si>
  <si>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</si>
  <si>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</si>
  <si>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</si>
  <si>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</si>
  <si>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</si>
  <si>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</si>
  <si>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</si>
  <si>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</si>
  <si>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</si>
  <si>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</si>
  <si>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</si>
  <si>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</si>
  <si>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</si>
  <si>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</si>
  <si>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</si>
  <si>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</si>
  <si>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</si>
  <si>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</si>
  <si>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</si>
  <si>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</si>
  <si>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</si>
  <si>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</si>
  <si>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</si>
  <si>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</si>
  <si>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</si>
  <si>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</si>
  <si>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</si>
  <si>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</si>
  <si>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</si>
  <si>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</si>
  <si>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</si>
  <si>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</si>
  <si>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</si>
  <si>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</si>
  <si>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</si>
  <si>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</si>
  <si>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</si>
  <si>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</si>
  <si>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</si>
  <si>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</si>
  <si>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</si>
  <si>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</si>
  <si>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</si>
  <si>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</si>
  <si>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</si>
  <si>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</si>
  <si>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</si>
  <si>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</si>
  <si>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</si>
  <si>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</si>
  <si>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</si>
  <si>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</si>
  <si>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</si>
  <si>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</si>
  <si>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</si>
  <si>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</si>
  <si>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</si>
  <si>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</si>
  <si>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</si>
  <si>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</si>
  <si>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</si>
  <si>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</si>
  <si>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</si>
  <si>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</si>
  <si>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</si>
  <si>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</si>
  <si>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</si>
  <si>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</si>
  <si>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</si>
  <si>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</si>
  <si>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</si>
  <si>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</si>
  <si>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</si>
  <si>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</si>
  <si>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</si>
  <si>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</si>
  <si>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</si>
  <si>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</si>
  <si>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</si>
  <si>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</si>
  <si>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</si>
  <si>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</si>
  <si>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</si>
  <si>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</si>
  <si>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</si>
  <si>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</si>
  <si>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</si>
  <si>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</si>
  <si>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</si>
  <si>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</si>
  <si>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</si>
  <si>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</si>
  <si>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</si>
  <si>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</si>
  <si>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</si>
  <si>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</si>
  <si>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</si>
  <si>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</si>
  <si>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</si>
  <si>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</si>
  <si>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</si>
  <si>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</si>
  <si>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</si>
  <si>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</si>
  <si>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</si>
  <si>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</si>
  <si>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</si>
  <si>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</si>
  <si>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</si>
  <si>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</si>
  <si>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</si>
  <si>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</si>
  <si>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</si>
  <si>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</si>
  <si>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</si>
  <si>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</si>
  <si>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</si>
  <si>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</si>
  <si>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</si>
  <si>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</si>
  <si>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</si>
  <si>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</si>
  <si>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</si>
  <si>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</si>
  <si>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</si>
  <si>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</si>
  <si>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</si>
  <si>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</si>
  <si>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</si>
  <si>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</si>
  <si>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</si>
  <si>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</si>
  <si>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</si>
  <si>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</si>
  <si>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</si>
  <si>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</si>
  <si>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</si>
  <si>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</si>
  <si>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</si>
  <si>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</si>
  <si>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</si>
  <si>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</si>
  <si>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</si>
  <si>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</si>
  <si>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</si>
  <si>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</si>
  <si>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</si>
  <si>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</si>
  <si>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</si>
  <si>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</si>
  <si>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</si>
  <si>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</si>
  <si>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</si>
  <si>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</si>
  <si>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</si>
  <si>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</si>
  <si>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</si>
  <si>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</si>
  <si>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</si>
  <si>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</si>
  <si>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</si>
  <si>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</si>
  <si>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</si>
  <si>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</si>
  <si>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</si>
  <si>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</si>
  <si>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</si>
  <si>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</si>
  <si>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</si>
  <si>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</si>
  <si>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</si>
  <si>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</si>
  <si>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</si>
  <si>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</si>
  <si>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</si>
  <si>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</si>
  <si>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</si>
  <si>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</si>
  <si>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</si>
  <si>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</si>
  <si>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</si>
  <si>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</si>
  <si>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</si>
  <si>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</si>
  <si>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</si>
  <si>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</si>
  <si>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</si>
  <si>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</si>
  <si>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</si>
  <si>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</si>
  <si>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</si>
  <si>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</si>
  <si>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</si>
  <si>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</si>
  <si>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</si>
  <si>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</si>
  <si>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</si>
  <si>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</si>
  <si>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</si>
  <si>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</si>
  <si>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</si>
  <si>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</si>
  <si>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</si>
  <si>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</si>
  <si>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</si>
  <si>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</si>
  <si>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</si>
  <si>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</si>
  <si>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</si>
  <si>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</si>
  <si>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</si>
  <si>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</si>
  <si>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</si>
  <si>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</si>
  <si>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</si>
  <si>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</si>
  <si>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</si>
  <si>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</si>
  <si>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</si>
  <si>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</si>
  <si>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</si>
  <si>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</si>
  <si>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</si>
  <si>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</si>
  <si>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</si>
  <si>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</si>
  <si>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</si>
  <si>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</si>
  <si>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</si>
  <si>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</si>
  <si>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</si>
  <si>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</si>
  <si>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</si>
  <si>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</si>
  <si>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</si>
  <si>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</si>
  <si>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</si>
  <si>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</si>
  <si>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</si>
  <si>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</si>
  <si>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</si>
  <si>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</si>
  <si>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</si>
  <si>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</si>
  <si>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</si>
  <si>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</si>
  <si>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</si>
  <si>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</si>
  <si>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</si>
  <si>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</si>
  <si>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</si>
  <si>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</si>
  <si>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</si>
  <si>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</si>
  <si>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</si>
  <si>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</si>
  <si>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</si>
  <si>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</si>
  <si>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</si>
  <si>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</si>
  <si>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</si>
  <si>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</si>
  <si>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</si>
  <si>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</si>
  <si>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</si>
  <si>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</si>
  <si>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</si>
  <si>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</si>
  <si>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</si>
  <si>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</si>
  <si>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</si>
  <si>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</si>
  <si>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</si>
  <si>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</si>
  <si>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</si>
  <si>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</si>
  <si>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</si>
  <si>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</si>
  <si>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</si>
  <si>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</si>
  <si>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</si>
  <si>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</si>
  <si>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</si>
  <si>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</si>
  <si>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</si>
  <si>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</si>
  <si>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</si>
  <si>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</si>
  <si>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</si>
  <si>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</si>
  <si>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</si>
  <si>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</si>
  <si>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</si>
  <si>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</si>
  <si>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</si>
  <si>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</si>
  <si>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</si>
  <si>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</si>
  <si>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</si>
  <si>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</si>
  <si>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</si>
  <si>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</si>
  <si>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</si>
  <si>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</si>
  <si>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</si>
  <si>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</si>
  <si>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</si>
  <si>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</si>
  <si>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</si>
  <si>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</si>
  <si>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</si>
  <si>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</si>
  <si>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</si>
  <si>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</si>
  <si>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</si>
  <si>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</si>
  <si>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</si>
  <si>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</si>
  <si>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</si>
  <si>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</si>
  <si>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</si>
  <si>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MUNICIPAL DE COTIPORA</t>
  </si>
  <si>
    <t>90898487000164</t>
  </si>
  <si>
    <t>MÓVEIS PARA SECRETARIA DE EDUCAÇÃO E DESPORTO</t>
  </si>
  <si>
    <t>MÓVEIS PARA BIBLIOTECA DA CRECHE AMOR E CARINHO</t>
  </si>
  <si>
    <t>BALÇÃO TIPO ARQUIVO, fabricadas em MDF, revestido com laminado em cor a definir. Dimensões e detalhes conforme projeto.</t>
  </si>
  <si>
    <t>PAINEL RIPADO COM ARMÁRIO, fabricados em MDF, revestido com laminado melaminico em cor amadeirada.  Dimensões e detalhes conforme  projeto.</t>
  </si>
  <si>
    <t>ARMÁRIO COM PRATELEIRA, fabricada em MDF, revestido com laminado melaminico.Prateleira com espessura mínima de 25mm, fixadas na parede. Dimensões e detalhes conforme projeto.</t>
  </si>
  <si>
    <t>BALÇÃO COM GAVETAS E NICHO, fabricado em MDF, revestido com laminado melaminico. Dimensões e detalhes conforme projeto.</t>
  </si>
  <si>
    <t>PRATELEIRAS, fabricadas em MDF, revestido com laminado melaminico em cor amadeirada. Fixado por parafusos na parede. Dimensões e detalhes conforme projeto.</t>
  </si>
  <si>
    <t>PRATELEIRAS EM L, fabricadas em MDF, revestido com laminado melaminico em cor amadeirada. Fixado por parafusos na parede. Dimensões e detalhes conforme projeto.</t>
  </si>
  <si>
    <t>BALÇÃO, fabricadas em MDF, revestido com laminado melaminico em cor amadeirada, portas e gavetas forradas por laqueamento nas cores solicitadas. Dimensões e detalhes conforme projeto.</t>
  </si>
  <si>
    <t>PAINEL, fabricado em MDF, revestido com laminado melaminico com detalhes ripados forrados por laqueamento nas cores solicitadas. Dimensões e detalhes conforme projeto.</t>
  </si>
  <si>
    <t>NICHO 5 HEXAGONOS, fabricados em MDF, revestido com laminado melaminico em cor amadeirada e forrado por laqueamento nas cores solicitadas. Fixado por parafusos na parede. Dimensões e detalhes conforme projeto.</t>
  </si>
  <si>
    <t>MESA, fabricadas em MDF, revestido com laminado melaminico em cor amadeirada e laqueamento na cor solicitada, bordas sem cantos vivos, fixada  por meio de mãos francesas na parede. Dimensões e detalhes conforme projeto.</t>
  </si>
  <si>
    <t>MESA EM "S", fabricadas em MDF, revestido com laminado melaminico em cor amadeirada, bordas sem cantos vivos, fixada por meio de mãos francesas na parede. Dimensões e detalhes conforme projeto.</t>
  </si>
  <si>
    <t>CONTRATAÇÃO DE EMPRESA PARA FORNECIMENTO E MONTAGEM DE MÓVEIS PARA A  SECRETARIA MUNICIPAL DE EDUCAÇÃO E DEPOSTO  PARA A BIBLIOTECA DA ESCOLA E.M.E.I AMOR E CARINHO</t>
  </si>
  <si>
    <t>VERAMOVEIS IND. E COM. DE MOVEIS LTDA</t>
  </si>
  <si>
    <t>88597083000199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</si>
</sst>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3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4" fontId="4" fillId="0" borderId="1" xfId="0" applyNumberFormat="1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4" workbookViewId="0">
      <selection activeCell="B3" sqref="B3:G3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4" t="s">
        <v>3753</v>
      </c>
      <c r="B1" s="185"/>
      <c r="C1" s="185"/>
      <c r="D1" s="185"/>
      <c r="E1" s="185"/>
      <c r="F1" s="185"/>
      <c r="G1" s="186"/>
    </row>
    <row r="2" spans="1:8" s="92" customFormat="1" ht="15.75" thickBot="1" x14ac:dyDescent="0.3">
      <c r="A2" s="46" t="s">
        <v>161</v>
      </c>
      <c r="B2" s="190" t="s">
        <v>4</v>
      </c>
      <c r="C2" s="190"/>
      <c r="D2" s="76" t="s">
        <v>162</v>
      </c>
      <c r="E2" s="112">
        <v>10</v>
      </c>
      <c r="F2" s="77" t="s">
        <v>163</v>
      </c>
      <c r="G2" s="35">
        <v>2021</v>
      </c>
      <c r="H2" s="89"/>
    </row>
    <row r="3" spans="1:8" s="92" customFormat="1" ht="44.25" customHeight="1" thickBot="1" x14ac:dyDescent="0.3">
      <c r="A3" s="41" t="s">
        <v>153</v>
      </c>
      <c r="B3" s="191" t="s">
        <v>3986</v>
      </c>
      <c r="C3" s="191"/>
      <c r="D3" s="191"/>
      <c r="E3" s="191"/>
      <c r="F3" s="191"/>
      <c r="G3" s="192"/>
    </row>
    <row r="4" spans="1:8" s="92" customFormat="1" ht="15.75" thickBot="1" x14ac:dyDescent="0.3">
      <c r="A4" s="46" t="s">
        <v>175</v>
      </c>
      <c r="B4" s="193" t="s">
        <v>3971</v>
      </c>
      <c r="C4" s="193"/>
      <c r="D4" s="193"/>
      <c r="E4" s="194"/>
      <c r="F4" s="47" t="s">
        <v>179</v>
      </c>
      <c r="G4" s="124" t="s">
        <v>3972</v>
      </c>
    </row>
    <row r="5" spans="1:8" s="92" customFormat="1" ht="15.75" thickBot="1" x14ac:dyDescent="0.3">
      <c r="A5" s="46" t="s">
        <v>3787</v>
      </c>
      <c r="B5" s="127" t="s">
        <v>3684</v>
      </c>
      <c r="C5" s="177" t="s">
        <v>3958</v>
      </c>
      <c r="D5" s="177"/>
      <c r="E5" s="177"/>
      <c r="F5" s="195"/>
      <c r="G5" s="196"/>
    </row>
    <row r="6" spans="1:8" s="94" customFormat="1" ht="15.75" thickBot="1" x14ac:dyDescent="0.3">
      <c r="A6" s="46" t="s">
        <v>155</v>
      </c>
      <c r="B6" s="78">
        <f>'Orçamento-base'!C6</f>
        <v>48200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33980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11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7" t="s">
        <v>3751</v>
      </c>
      <c r="B11" s="188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7"/>
      <c r="B12" s="189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>
        <v>1</v>
      </c>
      <c r="B13" s="37" t="s">
        <v>3973</v>
      </c>
      <c r="C13" s="86">
        <f>SUMIF('Orçamento-base'!$A$12:$A$39953,Identificação!$A13,'Orçamento-base'!$K$12:$K$39953)</f>
        <v>25300</v>
      </c>
      <c r="D13" s="103"/>
      <c r="E13" s="104"/>
      <c r="F13" s="104"/>
      <c r="G13" s="86">
        <f>SUMIF(Proposta!$A$12:$A$39953,Identificação!$A13,Proposta!$H$12:$H$39953)</f>
        <v>19200</v>
      </c>
    </row>
    <row r="14" spans="1:8" x14ac:dyDescent="0.25">
      <c r="A14" s="36">
        <v>2</v>
      </c>
      <c r="B14" s="37" t="s">
        <v>3974</v>
      </c>
      <c r="C14" s="156">
        <f>SUMIF('Orçamento-base'!$A$12:$A$39953,Identificação!$A14,'Orçamento-base'!$K$12:$K$39953)</f>
        <v>22900</v>
      </c>
      <c r="D14" s="157"/>
      <c r="E14" s="158"/>
      <c r="F14" s="158"/>
      <c r="G14" s="156">
        <f>SUMIF(Proposta!$A$12:$A$39953,Identificação!$A14,Proposta!$H$12:$H$39953)</f>
        <v>14780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topLeftCell="A19" workbookViewId="0">
      <selection activeCell="I2" sqref="I2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20" width="0" style="65" hidden="1" customWidth="1"/>
    <col min="21" max="16384" width="9.140625" style="65"/>
  </cols>
  <sheetData>
    <row r="1" spans="1:18" s="40" customFormat="1" ht="16.5" thickBot="1" x14ac:dyDescent="0.3">
      <c r="A1" s="201" t="s">
        <v>3676</v>
      </c>
      <c r="B1" s="202"/>
      <c r="C1" s="202"/>
      <c r="D1" s="202"/>
      <c r="E1" s="202"/>
      <c r="F1" s="202"/>
      <c r="G1" s="202"/>
      <c r="H1" s="202"/>
      <c r="I1" s="202"/>
      <c r="J1" s="202"/>
      <c r="K1" s="203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4" t="str">
        <f>IF(Identificação!B2=0,"",Identificação!B2)</f>
        <v>Convite</v>
      </c>
      <c r="D2" s="204"/>
      <c r="E2" s="204"/>
      <c r="F2" s="204"/>
      <c r="G2" s="204"/>
      <c r="H2" s="43" t="s">
        <v>151</v>
      </c>
      <c r="I2" s="44">
        <f>IF(Identificação!E2=0,"",Identificação!E2)</f>
        <v>10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10" t="s">
        <v>153</v>
      </c>
      <c r="B3" s="211"/>
      <c r="C3" s="212" t="str">
        <f>IF(Identificação!B3=0,"",Identificação!B3)</f>
        <v>CONTRATAÇÃO DE EMPRESA PARA FORNECIMENTO E MONTAGEM DE MÓVEIS PARA A  SECRETARIA MUNICIPAL DE EDUCAÇÃO E DEPOSTO  PARA A BIBLIOTECA DA ESCOLA E.M.E.I AMOR E CARINHO</v>
      </c>
      <c r="D3" s="212"/>
      <c r="E3" s="212"/>
      <c r="F3" s="212"/>
      <c r="G3" s="212"/>
      <c r="H3" s="212"/>
      <c r="I3" s="212"/>
      <c r="J3" s="212"/>
      <c r="K3" s="213"/>
      <c r="L3" s="144"/>
      <c r="M3" s="144"/>
    </row>
    <row r="4" spans="1:18" s="45" customFormat="1" ht="15.75" thickBot="1" x14ac:dyDescent="0.3">
      <c r="A4" s="46" t="s">
        <v>176</v>
      </c>
      <c r="B4" s="47"/>
      <c r="C4" s="206" t="str">
        <f>IF(Identificação!B4=0,"",Identificação!B4)</f>
        <v>PREFEITURA MUNICIPAL DE COTIPORA</v>
      </c>
      <c r="D4" s="206"/>
      <c r="E4" s="206"/>
      <c r="F4" s="206"/>
      <c r="G4" s="206"/>
      <c r="H4" s="206"/>
      <c r="I4" s="206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6" t="str">
        <f>IF(Identificação!B5=0,"",Identificação!B5)</f>
        <v>Compras e Outros Serviços</v>
      </c>
      <c r="D5" s="206"/>
      <c r="E5" s="206"/>
      <c r="F5" s="206"/>
      <c r="G5" s="207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8">
        <f>SUMIFS(K12:K39953,B12:B39953,"&gt;0",K12:K39953,"&lt;&gt;0")</f>
        <v>48200</v>
      </c>
      <c r="D6" s="208"/>
      <c r="E6" s="208"/>
      <c r="F6" s="208"/>
      <c r="G6" s="209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21" t="s">
        <v>3762</v>
      </c>
      <c r="B10" s="221" t="s">
        <v>3760</v>
      </c>
      <c r="C10" s="221" t="s">
        <v>3761</v>
      </c>
      <c r="D10" s="197" t="s">
        <v>3675</v>
      </c>
      <c r="E10" s="223" t="s">
        <v>168</v>
      </c>
      <c r="F10" s="199" t="s">
        <v>3674</v>
      </c>
      <c r="G10" s="197" t="s">
        <v>156</v>
      </c>
      <c r="H10" s="218" t="s">
        <v>165</v>
      </c>
      <c r="I10" s="219"/>
      <c r="J10" s="219"/>
      <c r="K10" s="219"/>
      <c r="L10" s="219"/>
      <c r="M10" s="220"/>
      <c r="N10" s="214" t="s">
        <v>177</v>
      </c>
      <c r="O10" s="215"/>
      <c r="P10" s="216" t="s">
        <v>178</v>
      </c>
      <c r="Q10" s="217"/>
      <c r="R10" s="205" t="s">
        <v>3678</v>
      </c>
    </row>
    <row r="11" spans="1:18" s="40" customFormat="1" ht="45" x14ac:dyDescent="0.25">
      <c r="A11" s="222"/>
      <c r="B11" s="222"/>
      <c r="C11" s="222"/>
      <c r="D11" s="198"/>
      <c r="E11" s="224"/>
      <c r="F11" s="200"/>
      <c r="G11" s="198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205"/>
    </row>
    <row r="12" spans="1:18" ht="45" x14ac:dyDescent="0.25">
      <c r="A12" s="113">
        <v>1</v>
      </c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3975</v>
      </c>
      <c r="H12" s="174">
        <v>1</v>
      </c>
      <c r="I12" s="166" t="s">
        <v>3702</v>
      </c>
      <c r="J12" s="182">
        <v>5000</v>
      </c>
      <c r="K12" s="86">
        <f>IFERROR(IF(H12*J12&lt;&gt;0,ROUND(ROUND(H12,4)*ROUND(J12,4),2),""),"")</f>
        <v>5000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ht="45" x14ac:dyDescent="0.25">
      <c r="A13" s="73">
        <v>1</v>
      </c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3976</v>
      </c>
      <c r="H13" s="174">
        <v>1</v>
      </c>
      <c r="I13" s="166" t="s">
        <v>3702</v>
      </c>
      <c r="J13" s="182">
        <v>6800</v>
      </c>
      <c r="K13" s="167">
        <f>IFERROR(IF(H13*J13&lt;&gt;0,ROUND(ROUND(H13,4)*ROUND(J13,4),2),""),"")</f>
        <v>6800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ht="60" x14ac:dyDescent="0.25">
      <c r="A14" s="166">
        <v>1</v>
      </c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3977</v>
      </c>
      <c r="H14" s="174">
        <v>1</v>
      </c>
      <c r="I14" s="166" t="s">
        <v>3702</v>
      </c>
      <c r="J14" s="182">
        <v>10500</v>
      </c>
      <c r="K14" s="156">
        <f>IFERROR(IF(H14*J14&lt;&gt;0,ROUND(ROUND(H14,4)*ROUND(J14,4),2),""),"")</f>
        <v>10500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ht="45" x14ac:dyDescent="0.25">
      <c r="A15" s="166">
        <v>1</v>
      </c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3978</v>
      </c>
      <c r="H15" s="174">
        <v>1</v>
      </c>
      <c r="I15" s="166" t="s">
        <v>3702</v>
      </c>
      <c r="J15" s="182">
        <v>3000</v>
      </c>
      <c r="K15" s="156">
        <f t="shared" ref="K15:K78" si="0">IFERROR(IF(H15*J15&lt;&gt;0,ROUND(ROUND(H15,4)*ROUND(J15,4),2),""),"")</f>
        <v>3000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ht="60" x14ac:dyDescent="0.25">
      <c r="A16" s="166">
        <v>2</v>
      </c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3980</v>
      </c>
      <c r="H16" s="174">
        <v>3</v>
      </c>
      <c r="I16" s="166" t="s">
        <v>3702</v>
      </c>
      <c r="J16" s="182">
        <v>1100</v>
      </c>
      <c r="K16" s="156">
        <f t="shared" si="0"/>
        <v>3300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ht="60" x14ac:dyDescent="0.25">
      <c r="A17" s="166">
        <v>2</v>
      </c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3979</v>
      </c>
      <c r="H17" s="174">
        <v>3</v>
      </c>
      <c r="I17" s="166" t="s">
        <v>3702</v>
      </c>
      <c r="J17" s="182">
        <v>1100</v>
      </c>
      <c r="K17" s="156">
        <f t="shared" si="0"/>
        <v>3300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ht="75" x14ac:dyDescent="0.25">
      <c r="A18" s="166">
        <v>2</v>
      </c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3984</v>
      </c>
      <c r="H18" s="174">
        <v>1</v>
      </c>
      <c r="I18" s="166" t="s">
        <v>3702</v>
      </c>
      <c r="J18" s="182">
        <v>1300</v>
      </c>
      <c r="K18" s="156">
        <f t="shared" si="0"/>
        <v>1300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ht="60" x14ac:dyDescent="0.25">
      <c r="A19" s="166">
        <v>2</v>
      </c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3981</v>
      </c>
      <c r="H19" s="174">
        <v>1</v>
      </c>
      <c r="I19" s="166" t="s">
        <v>3702</v>
      </c>
      <c r="J19" s="182">
        <v>8700</v>
      </c>
      <c r="K19" s="156">
        <f t="shared" si="0"/>
        <v>8700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ht="60" x14ac:dyDescent="0.25">
      <c r="A20" s="166">
        <v>2</v>
      </c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3985</v>
      </c>
      <c r="H20" s="174">
        <v>1</v>
      </c>
      <c r="I20" s="166" t="s">
        <v>3702</v>
      </c>
      <c r="J20" s="182">
        <v>2800</v>
      </c>
      <c r="K20" s="156">
        <f t="shared" si="0"/>
        <v>2800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ht="60" x14ac:dyDescent="0.25">
      <c r="A21" s="166">
        <v>2</v>
      </c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3982</v>
      </c>
      <c r="H21" s="174">
        <v>1</v>
      </c>
      <c r="I21" s="166" t="s">
        <v>3702</v>
      </c>
      <c r="J21" s="182">
        <v>2000</v>
      </c>
      <c r="K21" s="156">
        <f t="shared" si="0"/>
        <v>2000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ht="63.75" customHeight="1" x14ac:dyDescent="0.25">
      <c r="A22" s="166">
        <v>2</v>
      </c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3983</v>
      </c>
      <c r="H22" s="174">
        <v>1</v>
      </c>
      <c r="I22" s="166" t="s">
        <v>3702</v>
      </c>
      <c r="J22" s="182">
        <v>1500</v>
      </c>
      <c r="K22" s="156">
        <f t="shared" si="0"/>
        <v>1500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 t="str">
        <f>IF(AND(G23&lt;&gt;"",H23&gt;0,I23&lt;&gt;"",J23&lt;&gt;0,K23&lt;&gt;0),COUNT($B$11:B22)+1,"")</f>
        <v/>
      </c>
      <c r="C23" s="72"/>
      <c r="D23" s="141"/>
      <c r="E23" s="180"/>
      <c r="F23" s="107"/>
      <c r="G23" s="66"/>
      <c r="H23" s="174"/>
      <c r="I23" s="166"/>
      <c r="J23" s="174"/>
      <c r="K23" s="156" t="str">
        <f t="shared" si="0"/>
        <v/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 t="str">
        <f>IF(AND(G24&lt;&gt;"",H24&gt;0,I24&lt;&gt;"",J24&lt;&gt;0,K24&lt;&gt;0),COUNT($B$11:B23)+1,"")</f>
        <v/>
      </c>
      <c r="C24" s="72"/>
      <c r="D24" s="141"/>
      <c r="E24" s="180"/>
      <c r="F24" s="107"/>
      <c r="G24" s="66"/>
      <c r="H24" s="174"/>
      <c r="I24" s="166"/>
      <c r="J24" s="174"/>
      <c r="K24" s="156" t="str">
        <f t="shared" si="0"/>
        <v/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 t="str">
        <f>IF(AND(G25&lt;&gt;"",H25&gt;0,I25&lt;&gt;"",J25&lt;&gt;0,K25&lt;&gt;0),COUNT($B$11:B24)+1,"")</f>
        <v/>
      </c>
      <c r="C25" s="72"/>
      <c r="D25" s="141"/>
      <c r="E25" s="180"/>
      <c r="F25" s="107"/>
      <c r="G25" s="66"/>
      <c r="H25" s="174"/>
      <c r="I25" s="166"/>
      <c r="J25" s="174"/>
      <c r="K25" s="156" t="str">
        <f t="shared" si="0"/>
        <v/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 t="str">
        <f>IF(AND(G26&lt;&gt;"",H26&gt;0,I26&lt;&gt;"",J26&lt;&gt;0,K26&lt;&gt;0),COUNT($B$11:B25)+1,"")</f>
        <v/>
      </c>
      <c r="C26" s="72"/>
      <c r="D26" s="141"/>
      <c r="E26" s="180"/>
      <c r="F26" s="107"/>
      <c r="G26" s="66"/>
      <c r="H26" s="174"/>
      <c r="I26" s="166"/>
      <c r="J26" s="174"/>
      <c r="K26" s="156" t="str">
        <f t="shared" si="0"/>
        <v/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 t="str">
        <f>IF(AND(G27&lt;&gt;"",H27&gt;0,I27&lt;&gt;"",J27&lt;&gt;0,K27&lt;&gt;0),COUNT($B$11:B26)+1,"")</f>
        <v/>
      </c>
      <c r="C27" s="72"/>
      <c r="D27" s="141"/>
      <c r="E27" s="180"/>
      <c r="F27" s="107"/>
      <c r="G27" s="66"/>
      <c r="H27" s="174"/>
      <c r="I27" s="166"/>
      <c r="J27" s="174"/>
      <c r="K27" s="156" t="str">
        <f t="shared" si="0"/>
        <v/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 t="str">
        <f>IF(AND(G28&lt;&gt;"",H28&gt;0,I28&lt;&gt;"",J28&lt;&gt;0,K28&lt;&gt;0),COUNT($B$11:B27)+1,"")</f>
        <v/>
      </c>
      <c r="C28" s="72"/>
      <c r="D28" s="141"/>
      <c r="E28" s="180"/>
      <c r="F28" s="107"/>
      <c r="G28" s="66"/>
      <c r="H28" s="174"/>
      <c r="I28" s="166"/>
      <c r="J28" s="174"/>
      <c r="K28" s="156" t="str">
        <f t="shared" si="0"/>
        <v/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 t="str">
        <f>IF(AND(G29&lt;&gt;"",H29&gt;0,I29&lt;&gt;"",J29&lt;&gt;0,K29&lt;&gt;0),COUNT($B$11:B28)+1,"")</f>
        <v/>
      </c>
      <c r="C29" s="72"/>
      <c r="D29" s="141"/>
      <c r="E29" s="180"/>
      <c r="F29" s="107"/>
      <c r="G29" s="66"/>
      <c r="H29" s="174"/>
      <c r="I29" s="166"/>
      <c r="J29" s="174"/>
      <c r="K29" s="156" t="str">
        <f t="shared" si="0"/>
        <v/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 t="str">
        <f>IF(AND(G30&lt;&gt;"",H30&gt;0,I30&lt;&gt;"",J30&lt;&gt;0,K30&lt;&gt;0),COUNT($B$11:B29)+1,"")</f>
        <v/>
      </c>
      <c r="C30" s="72"/>
      <c r="D30" s="141"/>
      <c r="E30" s="180"/>
      <c r="F30" s="107"/>
      <c r="G30" s="66"/>
      <c r="H30" s="174"/>
      <c r="I30" s="166"/>
      <c r="J30" s="174"/>
      <c r="K30" s="156" t="str">
        <f t="shared" si="0"/>
        <v/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 t="str">
        <f>IF(AND(G31&lt;&gt;"",H31&gt;0,I31&lt;&gt;"",J31&lt;&gt;0,K31&lt;&gt;0),COUNT($B$11:B30)+1,"")</f>
        <v/>
      </c>
      <c r="C31" s="72"/>
      <c r="D31" s="141"/>
      <c r="E31" s="180"/>
      <c r="F31" s="107"/>
      <c r="G31" s="66"/>
      <c r="H31" s="174"/>
      <c r="I31" s="166"/>
      <c r="J31" s="174"/>
      <c r="K31" s="156" t="str">
        <f t="shared" si="0"/>
        <v/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 t="str">
        <f>IF(AND(G32&lt;&gt;"",H32&gt;0,I32&lt;&gt;"",J32&lt;&gt;0,K32&lt;&gt;0),COUNT($B$11:B31)+1,"")</f>
        <v/>
      </c>
      <c r="C32" s="72"/>
      <c r="D32" s="141"/>
      <c r="E32" s="180"/>
      <c r="F32" s="107"/>
      <c r="G32" s="66"/>
      <c r="H32" s="174"/>
      <c r="I32" s="166"/>
      <c r="J32" s="174"/>
      <c r="K32" s="156" t="str">
        <f t="shared" si="0"/>
        <v/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 t="str">
        <f>IF(AND(G33&lt;&gt;"",H33&gt;0,I33&lt;&gt;"",J33&lt;&gt;0,K33&lt;&gt;0),COUNT($B$11:B32)+1,"")</f>
        <v/>
      </c>
      <c r="C33" s="72"/>
      <c r="D33" s="141"/>
      <c r="E33" s="180"/>
      <c r="F33" s="107"/>
      <c r="G33" s="66"/>
      <c r="H33" s="174"/>
      <c r="I33" s="166"/>
      <c r="J33" s="174"/>
      <c r="K33" s="156" t="str">
        <f t="shared" si="0"/>
        <v/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 t="str">
        <f>IF(AND(G34&lt;&gt;"",H34&gt;0,I34&lt;&gt;"",J34&lt;&gt;0,K34&lt;&gt;0),COUNT($B$11:B33)+1,"")</f>
        <v/>
      </c>
      <c r="C34" s="72"/>
      <c r="D34" s="141"/>
      <c r="E34" s="180"/>
      <c r="F34" s="107"/>
      <c r="G34" s="66"/>
      <c r="H34" s="174"/>
      <c r="I34" s="166"/>
      <c r="J34" s="174"/>
      <c r="K34" s="156" t="str">
        <f t="shared" si="0"/>
        <v/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 t="str">
        <f>IF(AND(G35&lt;&gt;"",H35&gt;0,I35&lt;&gt;"",J35&lt;&gt;0,K35&lt;&gt;0),COUNT($B$11:B34)+1,"")</f>
        <v/>
      </c>
      <c r="C35" s="72"/>
      <c r="D35" s="141"/>
      <c r="E35" s="180"/>
      <c r="F35" s="107"/>
      <c r="G35" s="66"/>
      <c r="H35" s="174"/>
      <c r="I35" s="166"/>
      <c r="J35" s="174"/>
      <c r="K35" s="156" t="str">
        <f t="shared" si="0"/>
        <v/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 t="str">
        <f>IF(AND(G36&lt;&gt;"",H36&gt;0,I36&lt;&gt;"",J36&lt;&gt;0,K36&lt;&gt;0),COUNT($B$11:B35)+1,"")</f>
        <v/>
      </c>
      <c r="C36" s="72"/>
      <c r="D36" s="141"/>
      <c r="E36" s="180"/>
      <c r="F36" s="107"/>
      <c r="G36" s="66"/>
      <c r="H36" s="174"/>
      <c r="I36" s="166"/>
      <c r="J36" s="174"/>
      <c r="K36" s="156" t="str">
        <f t="shared" si="0"/>
        <v/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 t="str">
        <f>IF(AND(G37&lt;&gt;"",H37&gt;0,I37&lt;&gt;"",J37&lt;&gt;0,K37&lt;&gt;0),COUNT($B$11:B36)+1,"")</f>
        <v/>
      </c>
      <c r="C37" s="72"/>
      <c r="D37" s="141"/>
      <c r="E37" s="180"/>
      <c r="F37" s="107"/>
      <c r="G37" s="66"/>
      <c r="H37" s="174"/>
      <c r="I37" s="166"/>
      <c r="J37" s="174"/>
      <c r="K37" s="156" t="str">
        <f t="shared" si="0"/>
        <v/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 t="str">
        <f>IF(AND(G38&lt;&gt;"",H38&gt;0,I38&lt;&gt;"",J38&lt;&gt;0,K38&lt;&gt;0),COUNT($B$11:B37)+1,"")</f>
        <v/>
      </c>
      <c r="C38" s="72"/>
      <c r="D38" s="141"/>
      <c r="E38" s="180"/>
      <c r="F38" s="107"/>
      <c r="G38" s="66"/>
      <c r="H38" s="174"/>
      <c r="I38" s="166"/>
      <c r="J38" s="174"/>
      <c r="K38" s="156" t="str">
        <f t="shared" si="0"/>
        <v/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 t="str">
        <f>IF(AND(G39&lt;&gt;"",H39&gt;0,I39&lt;&gt;"",J39&lt;&gt;0,K39&lt;&gt;0),COUNT($B$11:B38)+1,"")</f>
        <v/>
      </c>
      <c r="C39" s="72"/>
      <c r="D39" s="141"/>
      <c r="E39" s="180"/>
      <c r="F39" s="107"/>
      <c r="G39" s="66"/>
      <c r="H39" s="174"/>
      <c r="I39" s="166"/>
      <c r="J39" s="174"/>
      <c r="K39" s="156" t="str">
        <f t="shared" si="0"/>
        <v/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 t="str">
        <f>IF(AND(G40&lt;&gt;"",H40&gt;0,I40&lt;&gt;"",J40&lt;&gt;0,K40&lt;&gt;0),COUNT($B$11:B39)+1,"")</f>
        <v/>
      </c>
      <c r="C40" s="72"/>
      <c r="D40" s="141"/>
      <c r="E40" s="180"/>
      <c r="F40" s="107"/>
      <c r="G40" s="66"/>
      <c r="H40" s="174"/>
      <c r="I40" s="166"/>
      <c r="J40" s="174"/>
      <c r="K40" s="156" t="str">
        <f t="shared" si="0"/>
        <v/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 t="str">
        <f>IF(AND(G41&lt;&gt;"",H41&gt;0,I41&lt;&gt;"",J41&lt;&gt;0,K41&lt;&gt;0),COUNT($B$11:B40)+1,"")</f>
        <v/>
      </c>
      <c r="C41" s="72"/>
      <c r="D41" s="141"/>
      <c r="E41" s="180"/>
      <c r="F41" s="107"/>
      <c r="G41" s="66"/>
      <c r="H41" s="174"/>
      <c r="I41" s="166"/>
      <c r="J41" s="174"/>
      <c r="K41" s="156" t="str">
        <f t="shared" si="0"/>
        <v/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 t="str">
        <f>IF(AND(G42&lt;&gt;"",H42&gt;0,I42&lt;&gt;"",J42&lt;&gt;0,K42&lt;&gt;0),COUNT($B$11:B41)+1,"")</f>
        <v/>
      </c>
      <c r="C42" s="72"/>
      <c r="D42" s="141"/>
      <c r="E42" s="180"/>
      <c r="F42" s="107"/>
      <c r="G42" s="66"/>
      <c r="H42" s="174"/>
      <c r="I42" s="166"/>
      <c r="J42" s="174"/>
      <c r="K42" s="156" t="str">
        <f t="shared" si="0"/>
        <v/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 t="str">
        <f>IF(AND(G43&lt;&gt;"",H43&gt;0,I43&lt;&gt;"",J43&lt;&gt;0,K43&lt;&gt;0),COUNT($B$11:B42)+1,"")</f>
        <v/>
      </c>
      <c r="C43" s="72"/>
      <c r="D43" s="141"/>
      <c r="E43" s="180"/>
      <c r="F43" s="107"/>
      <c r="G43" s="66"/>
      <c r="H43" s="174"/>
      <c r="I43" s="166"/>
      <c r="J43" s="174"/>
      <c r="K43" s="156" t="str">
        <f t="shared" si="0"/>
        <v/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 t="str">
        <f>IF(AND(G44&lt;&gt;"",H44&gt;0,I44&lt;&gt;"",J44&lt;&gt;0,K44&lt;&gt;0),COUNT($B$11:B43)+1,"")</f>
        <v/>
      </c>
      <c r="C44" s="72"/>
      <c r="D44" s="141"/>
      <c r="E44" s="180"/>
      <c r="F44" s="107"/>
      <c r="G44" s="66"/>
      <c r="H44" s="174"/>
      <c r="I44" s="166"/>
      <c r="J44" s="174"/>
      <c r="K44" s="156" t="str">
        <f t="shared" si="0"/>
        <v/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 t="str">
        <f>IF(AND(G45&lt;&gt;"",H45&gt;0,I45&lt;&gt;"",J45&lt;&gt;0,K45&lt;&gt;0),COUNT($B$11:B44)+1,"")</f>
        <v/>
      </c>
      <c r="C45" s="72"/>
      <c r="D45" s="141"/>
      <c r="E45" s="180"/>
      <c r="F45" s="107"/>
      <c r="G45" s="66"/>
      <c r="H45" s="174"/>
      <c r="I45" s="166"/>
      <c r="J45" s="174"/>
      <c r="K45" s="156" t="str">
        <f t="shared" si="0"/>
        <v/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 t="str">
        <f>IF(AND(G46&lt;&gt;"",H46&gt;0,I46&lt;&gt;"",J46&lt;&gt;0,K46&lt;&gt;0),COUNT($B$11:B45)+1,"")</f>
        <v/>
      </c>
      <c r="C46" s="72"/>
      <c r="D46" s="141"/>
      <c r="E46" s="180"/>
      <c r="F46" s="107"/>
      <c r="G46" s="66"/>
      <c r="H46" s="174"/>
      <c r="I46" s="166"/>
      <c r="J46" s="174"/>
      <c r="K46" s="156" t="str">
        <f t="shared" si="0"/>
        <v/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 t="str">
        <f>IF(AND(G47&lt;&gt;"",H47&gt;0,I47&lt;&gt;"",J47&lt;&gt;0,K47&lt;&gt;0),COUNT($B$11:B46)+1,"")</f>
        <v/>
      </c>
      <c r="C47" s="72"/>
      <c r="D47" s="141"/>
      <c r="E47" s="180"/>
      <c r="F47" s="107"/>
      <c r="G47" s="66"/>
      <c r="H47" s="174"/>
      <c r="I47" s="166"/>
      <c r="J47" s="174"/>
      <c r="K47" s="156" t="str">
        <f t="shared" si="0"/>
        <v/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 t="str">
        <f>IF(AND(G48&lt;&gt;"",H48&gt;0,I48&lt;&gt;"",J48&lt;&gt;0,K48&lt;&gt;0),COUNT($B$11:B47)+1,"")</f>
        <v/>
      </c>
      <c r="C48" s="72"/>
      <c r="D48" s="141"/>
      <c r="E48" s="180"/>
      <c r="F48" s="107"/>
      <c r="G48" s="66"/>
      <c r="H48" s="174"/>
      <c r="I48" s="166"/>
      <c r="J48" s="174"/>
      <c r="K48" s="156" t="str">
        <f t="shared" si="0"/>
        <v/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 t="str">
        <f>IF(AND(G49&lt;&gt;"",H49&gt;0,I49&lt;&gt;"",J49&lt;&gt;0,K49&lt;&gt;0),COUNT($B$11:B48)+1,"")</f>
        <v/>
      </c>
      <c r="C49" s="72"/>
      <c r="D49" s="141"/>
      <c r="E49" s="180"/>
      <c r="F49" s="107"/>
      <c r="G49" s="66"/>
      <c r="H49" s="174"/>
      <c r="I49" s="166"/>
      <c r="J49" s="174"/>
      <c r="K49" s="156" t="str">
        <f t="shared" si="0"/>
        <v/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 t="str">
        <f>IF(AND(G50&lt;&gt;"",H50&gt;0,I50&lt;&gt;"",J50&lt;&gt;0,K50&lt;&gt;0),COUNT($B$11:B49)+1,"")</f>
        <v/>
      </c>
      <c r="C50" s="72"/>
      <c r="D50" s="141"/>
      <c r="E50" s="180"/>
      <c r="F50" s="107"/>
      <c r="G50" s="66"/>
      <c r="H50" s="174"/>
      <c r="I50" s="166"/>
      <c r="J50" s="174"/>
      <c r="K50" s="156" t="str">
        <f t="shared" si="0"/>
        <v/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 t="str">
        <f>IF(AND(G51&lt;&gt;"",H51&gt;0,I51&lt;&gt;"",J51&lt;&gt;0,K51&lt;&gt;0),COUNT($B$11:B50)+1,"")</f>
        <v/>
      </c>
      <c r="C51" s="72"/>
      <c r="D51" s="141"/>
      <c r="E51" s="180"/>
      <c r="F51" s="107"/>
      <c r="G51" s="66"/>
      <c r="H51" s="174"/>
      <c r="I51" s="166"/>
      <c r="J51" s="174"/>
      <c r="K51" s="156" t="str">
        <f t="shared" si="0"/>
        <v/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 t="str">
        <f>IF(AND(G52&lt;&gt;"",H52&gt;0,I52&lt;&gt;"",J52&lt;&gt;0,K52&lt;&gt;0),COUNT($B$11:B51)+1,"")</f>
        <v/>
      </c>
      <c r="C52" s="72"/>
      <c r="D52" s="141"/>
      <c r="E52" s="180"/>
      <c r="F52" s="107"/>
      <c r="G52" s="66"/>
      <c r="H52" s="174"/>
      <c r="I52" s="166"/>
      <c r="J52" s="174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 t="str">
        <f>IF(AND(G53&lt;&gt;"",H53&gt;0,I53&lt;&gt;"",J53&lt;&gt;0,K53&lt;&gt;0),COUNT($B$11:B52)+1,"")</f>
        <v/>
      </c>
      <c r="C53" s="72"/>
      <c r="D53" s="141"/>
      <c r="E53" s="180"/>
      <c r="F53" s="107"/>
      <c r="G53" s="66"/>
      <c r="H53" s="174"/>
      <c r="I53" s="166"/>
      <c r="J53" s="174"/>
      <c r="K53" s="156" t="str">
        <f t="shared" si="0"/>
        <v/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 t="str">
        <f>IF(AND(G54&lt;&gt;"",H54&gt;0,I54&lt;&gt;"",J54&lt;&gt;0,K54&lt;&gt;0),COUNT($B$11:B53)+1,"")</f>
        <v/>
      </c>
      <c r="C54" s="72"/>
      <c r="D54" s="141"/>
      <c r="E54" s="180"/>
      <c r="F54" s="107"/>
      <c r="G54" s="66"/>
      <c r="H54" s="174"/>
      <c r="I54" s="166"/>
      <c r="J54" s="174"/>
      <c r="K54" s="156" t="str">
        <f t="shared" si="0"/>
        <v/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 t="str">
        <f>IF(AND(G55&lt;&gt;"",H55&gt;0,I55&lt;&gt;"",J55&lt;&gt;0,K55&lt;&gt;0),COUNT($B$11:B54)+1,"")</f>
        <v/>
      </c>
      <c r="C55" s="72"/>
      <c r="D55" s="141"/>
      <c r="E55" s="180"/>
      <c r="F55" s="107"/>
      <c r="G55" s="66"/>
      <c r="H55" s="174"/>
      <c r="I55" s="166"/>
      <c r="J55" s="174"/>
      <c r="K55" s="156" t="str">
        <f t="shared" si="0"/>
        <v/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 t="str">
        <f>IF(AND(G56&lt;&gt;"",H56&gt;0,I56&lt;&gt;"",J56&lt;&gt;0,K56&lt;&gt;0),COUNT($B$11:B55)+1,"")</f>
        <v/>
      </c>
      <c r="C56" s="72"/>
      <c r="D56" s="141"/>
      <c r="E56" s="180"/>
      <c r="F56" s="107"/>
      <c r="G56" s="66"/>
      <c r="H56" s="174"/>
      <c r="I56" s="166"/>
      <c r="J56" s="174"/>
      <c r="K56" s="156" t="str">
        <f t="shared" si="0"/>
        <v/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 t="str">
        <f>IF(AND(G57&lt;&gt;"",H57&gt;0,I57&lt;&gt;"",J57&lt;&gt;0,K57&lt;&gt;0),COUNT($B$11:B56)+1,"")</f>
        <v/>
      </c>
      <c r="C57" s="72"/>
      <c r="D57" s="141"/>
      <c r="E57" s="180"/>
      <c r="F57" s="107"/>
      <c r="G57" s="66"/>
      <c r="H57" s="174"/>
      <c r="I57" s="166"/>
      <c r="J57" s="174"/>
      <c r="K57" s="156" t="str">
        <f t="shared" si="0"/>
        <v/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 t="str">
        <f>IF(AND(G58&lt;&gt;"",H58&gt;0,I58&lt;&gt;"",J58&lt;&gt;0,K58&lt;&gt;0),COUNT($B$11:B57)+1,"")</f>
        <v/>
      </c>
      <c r="C58" s="72"/>
      <c r="D58" s="141"/>
      <c r="E58" s="180"/>
      <c r="F58" s="107"/>
      <c r="G58" s="66"/>
      <c r="H58" s="174"/>
      <c r="I58" s="166"/>
      <c r="J58" s="174"/>
      <c r="K58" s="156" t="str">
        <f t="shared" si="0"/>
        <v/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 t="str">
        <f>IF(AND(G59&lt;&gt;"",H59&gt;0,I59&lt;&gt;"",J59&lt;&gt;0,K59&lt;&gt;0),COUNT($B$11:B58)+1,"")</f>
        <v/>
      </c>
      <c r="C59" s="72"/>
      <c r="D59" s="141"/>
      <c r="E59" s="180"/>
      <c r="F59" s="107"/>
      <c r="G59" s="66"/>
      <c r="H59" s="174"/>
      <c r="I59" s="166"/>
      <c r="J59" s="174"/>
      <c r="K59" s="156" t="str">
        <f t="shared" si="0"/>
        <v/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/>
      <c r="D60" s="141"/>
      <c r="E60" s="180"/>
      <c r="F60" s="107"/>
      <c r="G60" s="66"/>
      <c r="H60" s="174"/>
      <c r="I60" s="166"/>
      <c r="J60" s="174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 t="str">
        <f>IF(AND(G61&lt;&gt;"",H61&gt;0,I61&lt;&gt;"",J61&lt;&gt;0,K61&lt;&gt;0),COUNT($B$11:B60)+1,"")</f>
        <v/>
      </c>
      <c r="C61" s="72"/>
      <c r="D61" s="141"/>
      <c r="E61" s="180"/>
      <c r="F61" s="107"/>
      <c r="G61" s="66"/>
      <c r="H61" s="174"/>
      <c r="I61" s="166"/>
      <c r="J61" s="174"/>
      <c r="K61" s="156" t="str">
        <f t="shared" si="0"/>
        <v/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0"/>
  <sheetViews>
    <sheetView tabSelected="1" topLeftCell="A7" workbookViewId="0">
      <selection activeCell="H22" sqref="A2:K22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hidden="1" customWidth="1"/>
    <col min="10" max="10" width="14.140625" style="150" hidden="1" customWidth="1"/>
    <col min="11" max="11" width="10.7109375" style="69" hidden="1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5" t="s">
        <v>3679</v>
      </c>
      <c r="B1" s="226"/>
      <c r="C1" s="226"/>
      <c r="D1" s="226"/>
      <c r="E1" s="226"/>
      <c r="F1" s="226"/>
      <c r="G1" s="226"/>
      <c r="H1" s="227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4" t="str">
        <f>IF(Identificação!B2=0,"",Identificação!B2)</f>
        <v>Convite</v>
      </c>
      <c r="D2" s="234"/>
      <c r="E2" s="30" t="s">
        <v>151</v>
      </c>
      <c r="F2" s="31">
        <f>IF(Identificação!E2=0,"",Identificação!E2)</f>
        <v>10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2" t="s">
        <v>153</v>
      </c>
      <c r="B3" s="233"/>
      <c r="C3" s="230" t="str">
        <f>IF(Identificação!B3=0,"",Identificação!B3)</f>
        <v>CONTRATAÇÃO DE EMPRESA PARA FORNECIMENTO E MONTAGEM DE MÓVEIS PARA A  SECRETARIA MUNICIPAL DE EDUCAÇÃO E DEPOSTO  PARA A BIBLIOTECA DA ESCOLA E.M.E.I AMOR E CARINHO</v>
      </c>
      <c r="D3" s="230"/>
      <c r="E3" s="230"/>
      <c r="F3" s="230"/>
      <c r="G3" s="230"/>
      <c r="H3" s="231"/>
      <c r="I3" s="153"/>
      <c r="J3" s="153"/>
    </row>
    <row r="4" spans="1:12" s="29" customFormat="1" ht="15.75" thickBot="1" x14ac:dyDescent="0.3">
      <c r="A4" s="19" t="s">
        <v>3793</v>
      </c>
      <c r="B4" s="27"/>
      <c r="C4" s="193" t="s">
        <v>3987</v>
      </c>
      <c r="D4" s="193"/>
      <c r="E4" s="193"/>
      <c r="F4" s="193"/>
      <c r="G4" s="23" t="s">
        <v>3754</v>
      </c>
      <c r="H4" s="125" t="s">
        <v>3988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35" t="str">
        <f>IF(Identificação!B5=0,"",Identificação!B5)</f>
        <v>Compras e Outros Serviços</v>
      </c>
      <c r="D5" s="236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28">
        <f>SUMIFS(H12:H39953,B12:B39953,"&gt;0",H12:H39953,"&lt;&gt;0")</f>
        <v>33980</v>
      </c>
      <c r="D6" s="229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7" t="s">
        <v>3755</v>
      </c>
      <c r="B10" s="237" t="s">
        <v>3756</v>
      </c>
      <c r="C10" s="237" t="s">
        <v>3677</v>
      </c>
      <c r="D10" s="239" t="s">
        <v>3757</v>
      </c>
      <c r="E10" s="241" t="s">
        <v>171</v>
      </c>
      <c r="F10" s="242"/>
      <c r="G10" s="242"/>
      <c r="H10" s="242"/>
      <c r="I10" s="242"/>
      <c r="J10" s="242"/>
      <c r="K10" s="242"/>
    </row>
    <row r="11" spans="1:12" s="28" customFormat="1" ht="45" x14ac:dyDescent="0.25">
      <c r="A11" s="238"/>
      <c r="B11" s="238"/>
      <c r="C11" s="238"/>
      <c r="D11" s="240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>
        <f>IF('Orçamento-base'!A12&gt;0,'Orçamento-base'!A12,"")</f>
        <v>1</v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BALÇÃO TIPO ARQUIVO, fabricadas em MDF, revestido com laminado em cor a definir. Dimensões e detalhes conforme projeto.</v>
      </c>
      <c r="E12" s="176">
        <f>IF('Orçamento-base'!H12&gt;0,'Orçamento-base'!H12,"")</f>
        <v>1</v>
      </c>
      <c r="F12" s="86" t="str">
        <f>IF('Orçamento-base'!I12&gt;0,'Orçamento-base'!I12,"")</f>
        <v>un</v>
      </c>
      <c r="G12" s="174">
        <v>4480</v>
      </c>
      <c r="H12" s="86">
        <f>IFERROR(IF(E12*G12&lt;&gt;0,ROUND(ROUND(E12,4)*ROUND(G12,4),2),""),"")</f>
        <v>4480</v>
      </c>
      <c r="I12" s="148"/>
      <c r="J12" s="148"/>
      <c r="K12" s="71"/>
    </row>
    <row r="13" spans="1:12" x14ac:dyDescent="0.25">
      <c r="A13" s="105">
        <f>IF('Orçamento-base'!A13&gt;0,'Orçamento-base'!A13,"")</f>
        <v>1</v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PAINEL RIPADO COM ARMÁRIO, fabricados em MDF, revestido com laminado melaminico em cor amadeirada.  Dimensões e detalhes conforme  projeto.</v>
      </c>
      <c r="E13" s="176">
        <f>IF('Orçamento-base'!H13&gt;0,'Orçamento-base'!H13,"")</f>
        <v>1</v>
      </c>
      <c r="F13" s="86" t="str">
        <f>IF('Orçamento-base'!I13&gt;0,'Orçamento-base'!I13,"")</f>
        <v>un</v>
      </c>
      <c r="G13" s="174">
        <v>5300</v>
      </c>
      <c r="H13" s="167">
        <f>IFERROR(IF(E13*G13&lt;&gt;0,ROUND(ROUND(E13,4)*ROUND(G13,4),2),""),"")</f>
        <v>5300</v>
      </c>
      <c r="I13" s="148"/>
      <c r="J13" s="148"/>
      <c r="K13" s="71"/>
      <c r="L13" s="65"/>
    </row>
    <row r="14" spans="1:12" x14ac:dyDescent="0.25">
      <c r="A14" s="162">
        <f>IF('Orçamento-base'!A14&gt;0,'Orçamento-base'!A14,"")</f>
        <v>1</v>
      </c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ARMÁRIO COM PRATELEIRA, fabricada em MDF, revestido com laminado melaminico.Prateleira com espessura mínima de 25mm, fixadas na parede. Dimensões e detalhes conforme projeto.</v>
      </c>
      <c r="E14" s="183">
        <f>IF('Orçamento-base'!H14&gt;0,'Orçamento-base'!H14,"")</f>
        <v>1</v>
      </c>
      <c r="F14" s="156" t="str">
        <f>IF('Orçamento-base'!I14&gt;0,'Orçamento-base'!I14,"")</f>
        <v>un</v>
      </c>
      <c r="G14" s="174">
        <v>6950</v>
      </c>
      <c r="H14" s="156">
        <f t="shared" ref="H14:H70" si="0">IFERROR(IF(E14*G14&lt;&gt;0,ROUND(ROUND(E14,4)*ROUND(G14,4),2),""),"")</f>
        <v>6950</v>
      </c>
      <c r="I14" s="148"/>
      <c r="J14" s="148"/>
      <c r="K14" s="71"/>
    </row>
    <row r="15" spans="1:12" x14ac:dyDescent="0.25">
      <c r="A15" s="162">
        <f>IF('Orçamento-base'!A15&gt;0,'Orçamento-base'!A15,"")</f>
        <v>1</v>
      </c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BALÇÃO COM GAVETAS E NICHO, fabricado em MDF, revestido com laminado melaminico. Dimensões e detalhes conforme projeto.</v>
      </c>
      <c r="E15" s="183">
        <f>IF('Orçamento-base'!H15&gt;0,'Orçamento-base'!H15,"")</f>
        <v>1</v>
      </c>
      <c r="F15" s="156" t="str">
        <f>IF('Orçamento-base'!I15&gt;0,'Orçamento-base'!I15,"")</f>
        <v>un</v>
      </c>
      <c r="G15" s="174">
        <v>2470</v>
      </c>
      <c r="H15" s="156">
        <f t="shared" si="0"/>
        <v>2470</v>
      </c>
      <c r="I15" s="148"/>
      <c r="J15" s="148"/>
      <c r="K15" s="71"/>
    </row>
    <row r="16" spans="1:12" x14ac:dyDescent="0.25">
      <c r="A16" s="162">
        <f>IF('Orçamento-base'!A16&gt;0,'Orçamento-base'!A16,"")</f>
        <v>2</v>
      </c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PRATELEIRAS EM L, fabricadas em MDF, revestido com laminado melaminico em cor amadeirada. Fixado por parafusos na parede. Dimensões e detalhes conforme projeto.</v>
      </c>
      <c r="E16" s="183">
        <f>IF('Orçamento-base'!H16&gt;0,'Orçamento-base'!H16,"")</f>
        <v>3</v>
      </c>
      <c r="F16" s="156" t="str">
        <f>IF('Orçamento-base'!I16&gt;0,'Orçamento-base'!I16,"")</f>
        <v>un</v>
      </c>
      <c r="G16" s="174">
        <v>650</v>
      </c>
      <c r="H16" s="156">
        <f t="shared" si="0"/>
        <v>1950</v>
      </c>
      <c r="I16" s="148"/>
      <c r="J16" s="148"/>
      <c r="K16" s="71"/>
    </row>
    <row r="17" spans="1:11" x14ac:dyDescent="0.25">
      <c r="A17" s="162">
        <f>IF('Orçamento-base'!A17&gt;0,'Orçamento-base'!A17,"")</f>
        <v>2</v>
      </c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PRATELEIRAS, fabricadas em MDF, revestido com laminado melaminico em cor amadeirada. Fixado por parafusos na parede. Dimensões e detalhes conforme projeto.</v>
      </c>
      <c r="E17" s="183">
        <f>IF('Orçamento-base'!H17&gt;0,'Orçamento-base'!H17,"")</f>
        <v>3</v>
      </c>
      <c r="F17" s="156" t="str">
        <f>IF('Orçamento-base'!I17&gt;0,'Orçamento-base'!I17,"")</f>
        <v>un</v>
      </c>
      <c r="G17" s="174">
        <v>450</v>
      </c>
      <c r="H17" s="156">
        <f t="shared" si="0"/>
        <v>1350</v>
      </c>
      <c r="I17" s="148"/>
      <c r="J17" s="148"/>
      <c r="K17" s="71"/>
    </row>
    <row r="18" spans="1:11" x14ac:dyDescent="0.25">
      <c r="A18" s="162">
        <f>IF('Orçamento-base'!A18&gt;0,'Orçamento-base'!A18,"")</f>
        <v>2</v>
      </c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MESA, fabricadas em MDF, revestido com laminado melaminico em cor amadeirada e laqueamento na cor solicitada, bordas sem cantos vivos, fixada  por meio de mãos francesas na parede. Dimensões e detalhes conforme projeto.</v>
      </c>
      <c r="E18" s="183">
        <f>IF('Orçamento-base'!H18&gt;0,'Orçamento-base'!H18,"")</f>
        <v>1</v>
      </c>
      <c r="F18" s="156" t="str">
        <f>IF('Orçamento-base'!I18&gt;0,'Orçamento-base'!I18,"")</f>
        <v>un</v>
      </c>
      <c r="G18" s="174">
        <v>1050</v>
      </c>
      <c r="H18" s="156">
        <f t="shared" si="0"/>
        <v>1050</v>
      </c>
      <c r="I18" s="148"/>
      <c r="J18" s="148"/>
      <c r="K18" s="71"/>
    </row>
    <row r="19" spans="1:11" x14ac:dyDescent="0.25">
      <c r="A19" s="162">
        <f>IF('Orçamento-base'!A19&gt;0,'Orçamento-base'!A19,"")</f>
        <v>2</v>
      </c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BALÇÃO, fabricadas em MDF, revestido com laminado melaminico em cor amadeirada, portas e gavetas forradas por laqueamento nas cores solicitadas. Dimensões e detalhes conforme projeto.</v>
      </c>
      <c r="E19" s="183">
        <f>IF('Orçamento-base'!H19&gt;0,'Orçamento-base'!H19,"")</f>
        <v>1</v>
      </c>
      <c r="F19" s="156" t="str">
        <f>IF('Orçamento-base'!I19&gt;0,'Orçamento-base'!I19,"")</f>
        <v>un</v>
      </c>
      <c r="G19" s="174">
        <v>6230</v>
      </c>
      <c r="H19" s="156">
        <f t="shared" si="0"/>
        <v>6230</v>
      </c>
      <c r="I19" s="148"/>
      <c r="J19" s="148"/>
      <c r="K19" s="71"/>
    </row>
    <row r="20" spans="1:11" x14ac:dyDescent="0.25">
      <c r="A20" s="162">
        <f>IF('Orçamento-base'!A20&gt;0,'Orçamento-base'!A20,"")</f>
        <v>2</v>
      </c>
      <c r="B20" s="162">
        <f>'Orçamento-base'!B20</f>
        <v>9</v>
      </c>
      <c r="C20" s="162">
        <f>IF('Orçamento-base'!C20&gt;0,'Orçamento-base'!C20,"")</f>
        <v>9</v>
      </c>
      <c r="D20" s="156" t="str">
        <f>IF('Orçamento-base'!G20&gt;0,'Orçamento-base'!G20,"")</f>
        <v>MESA EM "S", fabricadas em MDF, revestido com laminado melaminico em cor amadeirada, bordas sem cantos vivos, fixada por meio de mãos francesas na parede. Dimensões e detalhes conforme projeto.</v>
      </c>
      <c r="E20" s="183">
        <f>IF('Orçamento-base'!H20&gt;0,'Orçamento-base'!H20,"")</f>
        <v>1</v>
      </c>
      <c r="F20" s="156" t="str">
        <f>IF('Orçamento-base'!I20&gt;0,'Orçamento-base'!I20,"")</f>
        <v>un</v>
      </c>
      <c r="G20" s="174">
        <v>1950</v>
      </c>
      <c r="H20" s="156">
        <f t="shared" si="0"/>
        <v>1950</v>
      </c>
      <c r="I20" s="148"/>
      <c r="J20" s="148"/>
      <c r="K20" s="71"/>
    </row>
    <row r="21" spans="1:11" x14ac:dyDescent="0.25">
      <c r="A21" s="162">
        <f>IF('Orçamento-base'!A21&gt;0,'Orçamento-base'!A21,"")</f>
        <v>2</v>
      </c>
      <c r="B21" s="162">
        <f>'Orçamento-base'!B21</f>
        <v>10</v>
      </c>
      <c r="C21" s="162">
        <f>IF('Orçamento-base'!C21&gt;0,'Orçamento-base'!C21,"")</f>
        <v>10</v>
      </c>
      <c r="D21" s="156" t="str">
        <f>IF('Orçamento-base'!G21&gt;0,'Orçamento-base'!G21,"")</f>
        <v>PAINEL, fabricado em MDF, revestido com laminado melaminico com detalhes ripados forrados por laqueamento nas cores solicitadas. Dimensões e detalhes conforme projeto.</v>
      </c>
      <c r="E21" s="183">
        <f>IF('Orçamento-base'!H21&gt;0,'Orçamento-base'!H21,"")</f>
        <v>1</v>
      </c>
      <c r="F21" s="156" t="str">
        <f>IF('Orçamento-base'!I21&gt;0,'Orçamento-base'!I21,"")</f>
        <v>un</v>
      </c>
      <c r="G21" s="174">
        <v>1200</v>
      </c>
      <c r="H21" s="156">
        <f t="shared" si="0"/>
        <v>1200</v>
      </c>
      <c r="I21" s="148"/>
      <c r="J21" s="148"/>
      <c r="K21" s="71"/>
    </row>
    <row r="22" spans="1:11" x14ac:dyDescent="0.25">
      <c r="A22" s="162">
        <f>IF('Orçamento-base'!A22&gt;0,'Orçamento-base'!A22,"")</f>
        <v>2</v>
      </c>
      <c r="B22" s="162">
        <f>'Orçamento-base'!B22</f>
        <v>11</v>
      </c>
      <c r="C22" s="162">
        <f>IF('Orçamento-base'!C22&gt;0,'Orçamento-base'!C22,"")</f>
        <v>11</v>
      </c>
      <c r="D22" s="156" t="str">
        <f>IF('Orçamento-base'!G22&gt;0,'Orçamento-base'!G22,"")</f>
        <v>NICHO 5 HEXAGONOS, fabricados em MDF, revestido com laminado melaminico em cor amadeirada e forrado por laqueamento nas cores solicitadas. Fixado por parafusos na parede. Dimensões e detalhes conforme projeto.</v>
      </c>
      <c r="E22" s="183">
        <f>IF('Orçamento-base'!H22&gt;0,'Orçamento-base'!H22,"")</f>
        <v>1</v>
      </c>
      <c r="F22" s="156" t="str">
        <f>IF('Orçamento-base'!I22&gt;0,'Orçamento-base'!I22,"")</f>
        <v>un</v>
      </c>
      <c r="G22" s="174">
        <v>1050</v>
      </c>
      <c r="H22" s="156">
        <f t="shared" si="0"/>
        <v>1050</v>
      </c>
      <c r="I22" s="148"/>
      <c r="J22" s="148"/>
      <c r="K22" s="71"/>
    </row>
    <row r="23" spans="1:11" x14ac:dyDescent="0.25">
      <c r="A23" s="162" t="str">
        <f>IF('Orçamento-base'!A23&gt;0,'Orçamento-base'!A23,"")</f>
        <v/>
      </c>
      <c r="B23" s="162" t="str">
        <f>'Orçamento-base'!B23</f>
        <v/>
      </c>
      <c r="C23" s="162" t="str">
        <f>IF('Orçamento-base'!C23&gt;0,'Orçamento-base'!C23,"")</f>
        <v/>
      </c>
      <c r="D23" s="156" t="str">
        <f>IF('Orçamento-base'!G23&gt;0,'Orçamento-base'!G23,"")</f>
        <v/>
      </c>
      <c r="E23" s="183" t="str">
        <f>IF('Orçamento-base'!H23&gt;0,'Orçamento-base'!H23,"")</f>
        <v/>
      </c>
      <c r="F23" s="156" t="str">
        <f>IF('Orçamento-base'!I23&gt;0,'Orçamento-base'!I23,"")</f>
        <v/>
      </c>
      <c r="G23" s="174"/>
      <c r="H23" s="156" t="str">
        <f t="shared" si="0"/>
        <v/>
      </c>
      <c r="I23" s="148"/>
      <c r="J23" s="148"/>
      <c r="K23" s="71"/>
    </row>
    <row r="24" spans="1:11" x14ac:dyDescent="0.25">
      <c r="A24" s="162" t="str">
        <f>IF('Orçamento-base'!A24&gt;0,'Orçamento-base'!A24,"")</f>
        <v/>
      </c>
      <c r="B24" s="162" t="str">
        <f>'Orçamento-base'!B24</f>
        <v/>
      </c>
      <c r="C24" s="162" t="str">
        <f>IF('Orçamento-base'!C24&gt;0,'Orçamento-base'!C24,"")</f>
        <v/>
      </c>
      <c r="D24" s="156" t="str">
        <f>IF('Orçamento-base'!G24&gt;0,'Orçamento-base'!G24,"")</f>
        <v/>
      </c>
      <c r="E24" s="183" t="str">
        <f>IF('Orçamento-base'!H24&gt;0,'Orçamento-base'!H24,"")</f>
        <v/>
      </c>
      <c r="F24" s="156" t="str">
        <f>IF('Orçamento-base'!I24&gt;0,'Orçamento-base'!I24,"")</f>
        <v/>
      </c>
      <c r="G24" s="174"/>
      <c r="H24" s="156" t="str">
        <f t="shared" si="0"/>
        <v/>
      </c>
      <c r="I24" s="148"/>
      <c r="J24" s="148"/>
      <c r="K24" s="71"/>
    </row>
    <row r="25" spans="1:11" x14ac:dyDescent="0.25">
      <c r="A25" s="162" t="str">
        <f>IF('Orçamento-base'!A25&gt;0,'Orçamento-base'!A25,"")</f>
        <v/>
      </c>
      <c r="B25" s="162" t="str">
        <f>'Orçamento-base'!B25</f>
        <v/>
      </c>
      <c r="C25" s="162" t="str">
        <f>IF('Orçamento-base'!C25&gt;0,'Orçamento-base'!C25,"")</f>
        <v/>
      </c>
      <c r="D25" s="156" t="str">
        <f>IF('Orçamento-base'!G25&gt;0,'Orçamento-base'!G25,"")</f>
        <v/>
      </c>
      <c r="E25" s="183" t="str">
        <f>IF('Orçamento-base'!H25&gt;0,'Orçamento-base'!H25,"")</f>
        <v/>
      </c>
      <c r="F25" s="156" t="str">
        <f>IF('Orçamento-base'!I25&gt;0,'Orçamento-base'!I25,"")</f>
        <v/>
      </c>
      <c r="G25" s="174"/>
      <c r="H25" s="156" t="str">
        <f t="shared" si="0"/>
        <v/>
      </c>
      <c r="I25" s="148"/>
      <c r="J25" s="148"/>
      <c r="K25" s="71"/>
    </row>
    <row r="26" spans="1:11" x14ac:dyDescent="0.25">
      <c r="A26" s="162" t="str">
        <f>IF('Orçamento-base'!A26&gt;0,'Orçamento-base'!A26,"")</f>
        <v/>
      </c>
      <c r="B26" s="162" t="str">
        <f>'Orçamento-base'!B26</f>
        <v/>
      </c>
      <c r="C26" s="162" t="str">
        <f>IF('Orçamento-base'!C26&gt;0,'Orçamento-base'!C26,"")</f>
        <v/>
      </c>
      <c r="D26" s="156" t="str">
        <f>IF('Orçamento-base'!G26&gt;0,'Orçamento-base'!G26,"")</f>
        <v/>
      </c>
      <c r="E26" s="183" t="str">
        <f>IF('Orçamento-base'!H26&gt;0,'Orçamento-base'!H26,"")</f>
        <v/>
      </c>
      <c r="F26" s="156" t="str">
        <f>IF('Orçamento-base'!I26&gt;0,'Orçamento-base'!I26,"")</f>
        <v/>
      </c>
      <c r="G26" s="174"/>
      <c r="H26" s="156" t="str">
        <f t="shared" si="0"/>
        <v/>
      </c>
      <c r="I26" s="148"/>
      <c r="J26" s="148"/>
      <c r="K26" s="71"/>
    </row>
    <row r="27" spans="1:11" x14ac:dyDescent="0.25">
      <c r="A27" s="162" t="str">
        <f>IF('Orçamento-base'!A27&gt;0,'Orçamento-base'!A27,"")</f>
        <v/>
      </c>
      <c r="B27" s="162" t="str">
        <f>'Orçamento-base'!B27</f>
        <v/>
      </c>
      <c r="C27" s="162" t="str">
        <f>IF('Orçamento-base'!C27&gt;0,'Orçamento-base'!C27,"")</f>
        <v/>
      </c>
      <c r="D27" s="156" t="str">
        <f>IF('Orçamento-base'!G27&gt;0,'Orçamento-base'!G27,"")</f>
        <v/>
      </c>
      <c r="E27" s="183" t="str">
        <f>IF('Orçamento-base'!H27&gt;0,'Orçamento-base'!H27,"")</f>
        <v/>
      </c>
      <c r="F27" s="156" t="str">
        <f>IF('Orçamento-base'!I27&gt;0,'Orçamento-base'!I27,"")</f>
        <v/>
      </c>
      <c r="G27" s="174"/>
      <c r="H27" s="156" t="str">
        <f t="shared" si="0"/>
        <v/>
      </c>
      <c r="I27" s="148"/>
      <c r="J27" s="148"/>
      <c r="K27" s="71"/>
    </row>
    <row r="28" spans="1:11" x14ac:dyDescent="0.25">
      <c r="A28" s="162" t="str">
        <f>IF('Orçamento-base'!A28&gt;0,'Orçamento-base'!A28,"")</f>
        <v/>
      </c>
      <c r="B28" s="162" t="str">
        <f>'Orçamento-base'!B28</f>
        <v/>
      </c>
      <c r="C28" s="162" t="str">
        <f>IF('Orçamento-base'!C28&gt;0,'Orçamento-base'!C28,"")</f>
        <v/>
      </c>
      <c r="D28" s="156" t="str">
        <f>IF('Orçamento-base'!G28&gt;0,'Orçamento-base'!G28,"")</f>
        <v/>
      </c>
      <c r="E28" s="183" t="str">
        <f>IF('Orçamento-base'!H28&gt;0,'Orçamento-base'!H28,"")</f>
        <v/>
      </c>
      <c r="F28" s="156" t="str">
        <f>IF('Orçamento-base'!I28&gt;0,'Orçamento-base'!I28,"")</f>
        <v/>
      </c>
      <c r="G28" s="174"/>
      <c r="H28" s="156" t="str">
        <f t="shared" si="0"/>
        <v/>
      </c>
      <c r="I28" s="148"/>
      <c r="J28" s="148"/>
      <c r="K28" s="71"/>
    </row>
    <row r="29" spans="1:11" x14ac:dyDescent="0.25">
      <c r="A29" s="162" t="str">
        <f>IF('Orçamento-base'!A29&gt;0,'Orçamento-base'!A29,"")</f>
        <v/>
      </c>
      <c r="B29" s="162" t="str">
        <f>'Orçamento-base'!B29</f>
        <v/>
      </c>
      <c r="C29" s="162" t="str">
        <f>IF('Orçamento-base'!C29&gt;0,'Orçamento-base'!C29,"")</f>
        <v/>
      </c>
      <c r="D29" s="156" t="str">
        <f>IF('Orçamento-base'!G29&gt;0,'Orçamento-base'!G29,"")</f>
        <v/>
      </c>
      <c r="E29" s="183" t="str">
        <f>IF('Orçamento-base'!H29&gt;0,'Orçamento-base'!H29,"")</f>
        <v/>
      </c>
      <c r="F29" s="156" t="str">
        <f>IF('Orçamento-base'!I29&gt;0,'Orçamento-base'!I29,"")</f>
        <v/>
      </c>
      <c r="G29" s="174"/>
      <c r="H29" s="156" t="str">
        <f t="shared" si="0"/>
        <v/>
      </c>
      <c r="I29" s="148"/>
      <c r="J29" s="148"/>
      <c r="K29" s="71"/>
    </row>
    <row r="30" spans="1:11" x14ac:dyDescent="0.25">
      <c r="A30" s="162" t="str">
        <f>IF('Orçamento-base'!A30&gt;0,'Orçamento-base'!A30,"")</f>
        <v/>
      </c>
      <c r="B30" s="162" t="str">
        <f>'Orçamento-base'!B30</f>
        <v/>
      </c>
      <c r="C30" s="162" t="str">
        <f>IF('Orçamento-base'!C30&gt;0,'Orçamento-base'!C30,"")</f>
        <v/>
      </c>
      <c r="D30" s="156" t="str">
        <f>IF('Orçamento-base'!G30&gt;0,'Orçamento-base'!G30,"")</f>
        <v/>
      </c>
      <c r="E30" s="183" t="str">
        <f>IF('Orçamento-base'!H30&gt;0,'Orçamento-base'!H30,"")</f>
        <v/>
      </c>
      <c r="F30" s="156" t="str">
        <f>IF('Orçamento-base'!I30&gt;0,'Orçamento-base'!I30,"")</f>
        <v/>
      </c>
      <c r="G30" s="174"/>
      <c r="H30" s="156" t="str">
        <f t="shared" si="0"/>
        <v/>
      </c>
      <c r="I30" s="148"/>
      <c r="J30" s="148"/>
      <c r="K30" s="71"/>
    </row>
    <row r="31" spans="1:11" x14ac:dyDescent="0.25">
      <c r="A31" s="162" t="str">
        <f>IF('Orçamento-base'!A31&gt;0,'Orçamento-base'!A31,"")</f>
        <v/>
      </c>
      <c r="B31" s="162" t="str">
        <f>'Orçamento-base'!B31</f>
        <v/>
      </c>
      <c r="C31" s="162" t="str">
        <f>IF('Orçamento-base'!C31&gt;0,'Orçamento-base'!C31,"")</f>
        <v/>
      </c>
      <c r="D31" s="156" t="str">
        <f>IF('Orçamento-base'!G31&gt;0,'Orçamento-base'!G31,"")</f>
        <v/>
      </c>
      <c r="E31" s="183" t="str">
        <f>IF('Orçamento-base'!H31&gt;0,'Orçamento-base'!H31,"")</f>
        <v/>
      </c>
      <c r="F31" s="156" t="str">
        <f>IF('Orçamento-base'!I31&gt;0,'Orçamento-base'!I31,"")</f>
        <v/>
      </c>
      <c r="G31" s="174"/>
      <c r="H31" s="156" t="str">
        <f t="shared" si="0"/>
        <v/>
      </c>
      <c r="I31" s="148"/>
      <c r="J31" s="148"/>
      <c r="K31" s="71"/>
    </row>
    <row r="32" spans="1:11" x14ac:dyDescent="0.25">
      <c r="A32" s="162" t="str">
        <f>IF('Orçamento-base'!A32&gt;0,'Orçamento-base'!A32,"")</f>
        <v/>
      </c>
      <c r="B32" s="162" t="str">
        <f>'Orçamento-base'!B32</f>
        <v/>
      </c>
      <c r="C32" s="162" t="str">
        <f>IF('Orçamento-base'!C32&gt;0,'Orçamento-base'!C32,"")</f>
        <v/>
      </c>
      <c r="D32" s="156" t="str">
        <f>IF('Orçamento-base'!G32&gt;0,'Orçamento-base'!G32,"")</f>
        <v/>
      </c>
      <c r="E32" s="183" t="str">
        <f>IF('Orçamento-base'!H32&gt;0,'Orçamento-base'!H32,"")</f>
        <v/>
      </c>
      <c r="F32" s="156" t="str">
        <f>IF('Orçamento-base'!I32&gt;0,'Orçamento-base'!I32,"")</f>
        <v/>
      </c>
      <c r="G32" s="174"/>
      <c r="H32" s="156" t="str">
        <f t="shared" si="0"/>
        <v/>
      </c>
      <c r="I32" s="148"/>
      <c r="J32" s="148"/>
      <c r="K32" s="71"/>
    </row>
    <row r="33" spans="1:11" x14ac:dyDescent="0.25">
      <c r="A33" s="162" t="str">
        <f>IF('Orçamento-base'!A33&gt;0,'Orçamento-base'!A33,"")</f>
        <v/>
      </c>
      <c r="B33" s="162" t="str">
        <f>'Orçamento-base'!B33</f>
        <v/>
      </c>
      <c r="C33" s="162" t="str">
        <f>IF('Orçamento-base'!C33&gt;0,'Orçamento-base'!C33,"")</f>
        <v/>
      </c>
      <c r="D33" s="156" t="str">
        <f>IF('Orçamento-base'!G33&gt;0,'Orçamento-base'!G33,"")</f>
        <v/>
      </c>
      <c r="E33" s="183" t="str">
        <f>IF('Orçamento-base'!H33&gt;0,'Orçamento-base'!H33,"")</f>
        <v/>
      </c>
      <c r="F33" s="156" t="str">
        <f>IF('Orçamento-base'!I33&gt;0,'Orçamento-base'!I33,"")</f>
        <v/>
      </c>
      <c r="G33" s="174"/>
      <c r="H33" s="156" t="str">
        <f t="shared" si="0"/>
        <v/>
      </c>
      <c r="I33" s="148"/>
      <c r="J33" s="148"/>
      <c r="K33" s="71"/>
    </row>
    <row r="34" spans="1:11" x14ac:dyDescent="0.25">
      <c r="A34" s="162" t="str">
        <f>IF('Orçamento-base'!A34&gt;0,'Orçamento-base'!A34,"")</f>
        <v/>
      </c>
      <c r="B34" s="162" t="str">
        <f>'Orçamento-base'!B34</f>
        <v/>
      </c>
      <c r="C34" s="162" t="str">
        <f>IF('Orçamento-base'!C34&gt;0,'Orçamento-base'!C34,"")</f>
        <v/>
      </c>
      <c r="D34" s="156" t="str">
        <f>IF('Orçamento-base'!G34&gt;0,'Orçamento-base'!G34,"")</f>
        <v/>
      </c>
      <c r="E34" s="183" t="str">
        <f>IF('Orçamento-base'!H34&gt;0,'Orçamento-base'!H34,"")</f>
        <v/>
      </c>
      <c r="F34" s="156" t="str">
        <f>IF('Orçamento-base'!I34&gt;0,'Orçamento-base'!I34,"")</f>
        <v/>
      </c>
      <c r="G34" s="174"/>
      <c r="H34" s="156" t="str">
        <f t="shared" si="0"/>
        <v/>
      </c>
      <c r="I34" s="148"/>
      <c r="J34" s="148"/>
      <c r="K34" s="71"/>
    </row>
    <row r="35" spans="1:11" x14ac:dyDescent="0.25">
      <c r="A35" s="162" t="str">
        <f>IF('Orçamento-base'!A35&gt;0,'Orçamento-base'!A35,"")</f>
        <v/>
      </c>
      <c r="B35" s="162" t="str">
        <f>'Orçamento-base'!B35</f>
        <v/>
      </c>
      <c r="C35" s="162" t="str">
        <f>IF('Orçamento-base'!C35&gt;0,'Orçamento-base'!C35,"")</f>
        <v/>
      </c>
      <c r="D35" s="156" t="str">
        <f>IF('Orçamento-base'!G35&gt;0,'Orçamento-base'!G35,"")</f>
        <v/>
      </c>
      <c r="E35" s="183" t="str">
        <f>IF('Orçamento-base'!H35&gt;0,'Orçamento-base'!H35,"")</f>
        <v/>
      </c>
      <c r="F35" s="156" t="str">
        <f>IF('Orçamento-base'!I35&gt;0,'Orçamento-base'!I35,"")</f>
        <v/>
      </c>
      <c r="G35" s="174"/>
      <c r="H35" s="156" t="str">
        <f t="shared" si="0"/>
        <v/>
      </c>
      <c r="I35" s="148"/>
      <c r="J35" s="148"/>
      <c r="K35" s="71"/>
    </row>
    <row r="36" spans="1:11" x14ac:dyDescent="0.25">
      <c r="A36" s="162" t="str">
        <f>IF('Orçamento-base'!A36&gt;0,'Orçamento-base'!A36,"")</f>
        <v/>
      </c>
      <c r="B36" s="162" t="str">
        <f>'Orçamento-base'!B36</f>
        <v/>
      </c>
      <c r="C36" s="162" t="str">
        <f>IF('Orçamento-base'!C36&gt;0,'Orçamento-base'!C36,"")</f>
        <v/>
      </c>
      <c r="D36" s="156" t="str">
        <f>IF('Orçamento-base'!G36&gt;0,'Orçamento-base'!G36,"")</f>
        <v/>
      </c>
      <c r="E36" s="183" t="str">
        <f>IF('Orçamento-base'!H36&gt;0,'Orçamento-base'!H36,"")</f>
        <v/>
      </c>
      <c r="F36" s="156" t="str">
        <f>IF('Orçamento-base'!I36&gt;0,'Orçamento-base'!I36,"")</f>
        <v/>
      </c>
      <c r="G36" s="174"/>
      <c r="H36" s="156" t="str">
        <f t="shared" si="0"/>
        <v/>
      </c>
      <c r="I36" s="148"/>
      <c r="J36" s="148"/>
      <c r="K36" s="71"/>
    </row>
    <row r="37" spans="1:11" x14ac:dyDescent="0.25">
      <c r="A37" s="162" t="str">
        <f>IF('Orçamento-base'!A37&gt;0,'Orçamento-base'!A37,"")</f>
        <v/>
      </c>
      <c r="B37" s="162" t="str">
        <f>'Orçamento-base'!B37</f>
        <v/>
      </c>
      <c r="C37" s="162" t="str">
        <f>IF('Orçamento-base'!C37&gt;0,'Orçamento-base'!C37,"")</f>
        <v/>
      </c>
      <c r="D37" s="156" t="str">
        <f>IF('Orçamento-base'!G37&gt;0,'Orçamento-base'!G37,"")</f>
        <v/>
      </c>
      <c r="E37" s="183" t="str">
        <f>IF('Orçamento-base'!H37&gt;0,'Orçamento-base'!H37,"")</f>
        <v/>
      </c>
      <c r="F37" s="156" t="str">
        <f>IF('Orçamento-base'!I37&gt;0,'Orçamento-base'!I37,"")</f>
        <v/>
      </c>
      <c r="G37" s="174"/>
      <c r="H37" s="156" t="str">
        <f t="shared" si="0"/>
        <v/>
      </c>
      <c r="I37" s="148"/>
      <c r="J37" s="148"/>
      <c r="K37" s="71"/>
    </row>
    <row r="38" spans="1:11" x14ac:dyDescent="0.25">
      <c r="A38" s="162" t="str">
        <f>IF('Orçamento-base'!A38&gt;0,'Orçamento-base'!A38,"")</f>
        <v/>
      </c>
      <c r="B38" s="162" t="str">
        <f>'Orçamento-base'!B38</f>
        <v/>
      </c>
      <c r="C38" s="162" t="str">
        <f>IF('Orçamento-base'!C38&gt;0,'Orçamento-base'!C38,"")</f>
        <v/>
      </c>
      <c r="D38" s="156" t="str">
        <f>IF('Orçamento-base'!G38&gt;0,'Orçamento-base'!G38,"")</f>
        <v/>
      </c>
      <c r="E38" s="183" t="str">
        <f>IF('Orçamento-base'!H38&gt;0,'Orçamento-base'!H38,"")</f>
        <v/>
      </c>
      <c r="F38" s="156" t="str">
        <f>IF('Orçamento-base'!I38&gt;0,'Orçamento-base'!I38,"")</f>
        <v/>
      </c>
      <c r="G38" s="174"/>
      <c r="H38" s="156" t="str">
        <f t="shared" si="0"/>
        <v/>
      </c>
      <c r="I38" s="148"/>
      <c r="J38" s="148"/>
      <c r="K38" s="71"/>
    </row>
    <row r="39" spans="1:11" x14ac:dyDescent="0.25">
      <c r="A39" s="162" t="str">
        <f>IF('Orçamento-base'!A39&gt;0,'Orçamento-base'!A39,"")</f>
        <v/>
      </c>
      <c r="B39" s="162" t="str">
        <f>'Orçamento-base'!B39</f>
        <v/>
      </c>
      <c r="C39" s="162" t="str">
        <f>IF('Orçamento-base'!C39&gt;0,'Orçamento-base'!C39,"")</f>
        <v/>
      </c>
      <c r="D39" s="156" t="str">
        <f>IF('Orçamento-base'!G39&gt;0,'Orçamento-base'!G39,"")</f>
        <v/>
      </c>
      <c r="E39" s="183" t="str">
        <f>IF('Orçamento-base'!H39&gt;0,'Orçamento-base'!H39,"")</f>
        <v/>
      </c>
      <c r="F39" s="156" t="str">
        <f>IF('Orçamento-base'!I39&gt;0,'Orçamento-base'!I39,"")</f>
        <v/>
      </c>
      <c r="G39" s="174"/>
      <c r="H39" s="156" t="str">
        <f t="shared" si="0"/>
        <v/>
      </c>
      <c r="I39" s="148"/>
      <c r="J39" s="148"/>
      <c r="K39" s="71"/>
    </row>
    <row r="40" spans="1:11" x14ac:dyDescent="0.25">
      <c r="A40" s="162" t="str">
        <f>IF('Orçamento-base'!A40&gt;0,'Orçamento-base'!A40,"")</f>
        <v/>
      </c>
      <c r="B40" s="162" t="str">
        <f>'Orçamento-base'!B40</f>
        <v/>
      </c>
      <c r="C40" s="162" t="str">
        <f>IF('Orçamento-base'!C40&gt;0,'Orçamento-base'!C40,"")</f>
        <v/>
      </c>
      <c r="D40" s="156" t="str">
        <f>IF('Orçamento-base'!G40&gt;0,'Orçamento-base'!G40,"")</f>
        <v/>
      </c>
      <c r="E40" s="183" t="str">
        <f>IF('Orçamento-base'!H40&gt;0,'Orçamento-base'!H40,"")</f>
        <v/>
      </c>
      <c r="F40" s="156" t="str">
        <f>IF('Orçamento-base'!I40&gt;0,'Orçamento-base'!I40,"")</f>
        <v/>
      </c>
      <c r="G40" s="174"/>
      <c r="H40" s="156" t="str">
        <f t="shared" si="0"/>
        <v/>
      </c>
      <c r="I40" s="148"/>
      <c r="J40" s="148"/>
      <c r="K40" s="71"/>
    </row>
    <row r="41" spans="1:11" x14ac:dyDescent="0.25">
      <c r="A41" s="162" t="str">
        <f>IF('Orçamento-base'!A41&gt;0,'Orçamento-base'!A41,"")</f>
        <v/>
      </c>
      <c r="B41" s="162" t="str">
        <f>'Orçamento-base'!B41</f>
        <v/>
      </c>
      <c r="C41" s="162" t="str">
        <f>IF('Orçamento-base'!C41&gt;0,'Orçamento-base'!C41,"")</f>
        <v/>
      </c>
      <c r="D41" s="156" t="str">
        <f>IF('Orçamento-base'!G41&gt;0,'Orçamento-base'!G41,"")</f>
        <v/>
      </c>
      <c r="E41" s="183" t="str">
        <f>IF('Orçamento-base'!H41&gt;0,'Orçamento-base'!H41,"")</f>
        <v/>
      </c>
      <c r="F41" s="156" t="str">
        <f>IF('Orçamento-base'!I41&gt;0,'Orçamento-base'!I41,"")</f>
        <v/>
      </c>
      <c r="G41" s="174"/>
      <c r="H41" s="156" t="str">
        <f t="shared" si="0"/>
        <v/>
      </c>
      <c r="I41" s="148"/>
      <c r="J41" s="148"/>
      <c r="K41" s="71"/>
    </row>
    <row r="42" spans="1:11" x14ac:dyDescent="0.25">
      <c r="A42" s="162" t="str">
        <f>IF('Orçamento-base'!A42&gt;0,'Orçamento-base'!A42,"")</f>
        <v/>
      </c>
      <c r="B42" s="162" t="str">
        <f>'Orçamento-base'!B42</f>
        <v/>
      </c>
      <c r="C42" s="162" t="str">
        <f>IF('Orçamento-base'!C42&gt;0,'Orçamento-base'!C42,"")</f>
        <v/>
      </c>
      <c r="D42" s="156" t="str">
        <f>IF('Orçamento-base'!G42&gt;0,'Orçamento-base'!G42,"")</f>
        <v/>
      </c>
      <c r="E42" s="183" t="str">
        <f>IF('Orçamento-base'!H42&gt;0,'Orçamento-base'!H42,"")</f>
        <v/>
      </c>
      <c r="F42" s="156" t="str">
        <f>IF('Orçamento-base'!I42&gt;0,'Orçamento-base'!I42,"")</f>
        <v/>
      </c>
      <c r="G42" s="174"/>
      <c r="H42" s="156" t="str">
        <f t="shared" si="0"/>
        <v/>
      </c>
      <c r="I42" s="148"/>
      <c r="J42" s="148"/>
      <c r="K42" s="71"/>
    </row>
    <row r="43" spans="1:11" x14ac:dyDescent="0.25">
      <c r="A43" s="162" t="str">
        <f>IF('Orçamento-base'!A43&gt;0,'Orçamento-base'!A43,"")</f>
        <v/>
      </c>
      <c r="B43" s="162" t="str">
        <f>'Orçamento-base'!B43</f>
        <v/>
      </c>
      <c r="C43" s="162" t="str">
        <f>IF('Orçamento-base'!C43&gt;0,'Orçamento-base'!C43,"")</f>
        <v/>
      </c>
      <c r="D43" s="156" t="str">
        <f>IF('Orçamento-base'!G43&gt;0,'Orçamento-base'!G43,"")</f>
        <v/>
      </c>
      <c r="E43" s="183" t="str">
        <f>IF('Orçamento-base'!H43&gt;0,'Orçamento-base'!H43,"")</f>
        <v/>
      </c>
      <c r="F43" s="156" t="str">
        <f>IF('Orçamento-base'!I43&gt;0,'Orçamento-base'!I43,"")</f>
        <v/>
      </c>
      <c r="G43" s="174"/>
      <c r="H43" s="156" t="str">
        <f t="shared" si="0"/>
        <v/>
      </c>
      <c r="I43" s="148"/>
      <c r="J43" s="148"/>
      <c r="K43" s="71"/>
    </row>
    <row r="44" spans="1:11" x14ac:dyDescent="0.25">
      <c r="A44" s="162" t="str">
        <f>IF('Orçamento-base'!A44&gt;0,'Orçamento-base'!A44,"")</f>
        <v/>
      </c>
      <c r="B44" s="162" t="str">
        <f>'Orçamento-base'!B44</f>
        <v/>
      </c>
      <c r="C44" s="162" t="str">
        <f>IF('Orçamento-base'!C44&gt;0,'Orçamento-base'!C44,"")</f>
        <v/>
      </c>
      <c r="D44" s="156" t="str">
        <f>IF('Orçamento-base'!G44&gt;0,'Orçamento-base'!G44,"")</f>
        <v/>
      </c>
      <c r="E44" s="183" t="str">
        <f>IF('Orçamento-base'!H44&gt;0,'Orçamento-base'!H44,"")</f>
        <v/>
      </c>
      <c r="F44" s="156" t="str">
        <f>IF('Orçamento-base'!I44&gt;0,'Orçamento-base'!I44,"")</f>
        <v/>
      </c>
      <c r="G44" s="174"/>
      <c r="H44" s="156" t="str">
        <f t="shared" si="0"/>
        <v/>
      </c>
      <c r="I44" s="148"/>
      <c r="J44" s="148"/>
      <c r="K44" s="71"/>
    </row>
    <row r="45" spans="1:11" x14ac:dyDescent="0.25">
      <c r="A45" s="162" t="str">
        <f>IF('Orçamento-base'!A45&gt;0,'Orçamento-base'!A45,"")</f>
        <v/>
      </c>
      <c r="B45" s="162" t="str">
        <f>'Orçamento-base'!B45</f>
        <v/>
      </c>
      <c r="C45" s="162" t="str">
        <f>IF('Orçamento-base'!C45&gt;0,'Orçamento-base'!C45,"")</f>
        <v/>
      </c>
      <c r="D45" s="156" t="str">
        <f>IF('Orçamento-base'!G45&gt;0,'Orçamento-base'!G45,"")</f>
        <v/>
      </c>
      <c r="E45" s="183" t="str">
        <f>IF('Orçamento-base'!H45&gt;0,'Orçamento-base'!H45,"")</f>
        <v/>
      </c>
      <c r="F45" s="156" t="str">
        <f>IF('Orçamento-base'!I45&gt;0,'Orçamento-base'!I45,"")</f>
        <v/>
      </c>
      <c r="G45" s="174"/>
      <c r="H45" s="156" t="str">
        <f t="shared" si="0"/>
        <v/>
      </c>
      <c r="I45" s="148"/>
      <c r="J45" s="148"/>
      <c r="K45" s="71"/>
    </row>
    <row r="46" spans="1:11" x14ac:dyDescent="0.25">
      <c r="A46" s="162" t="str">
        <f>IF('Orçamento-base'!A46&gt;0,'Orçamento-base'!A46,"")</f>
        <v/>
      </c>
      <c r="B46" s="162" t="str">
        <f>'Orçamento-base'!B46</f>
        <v/>
      </c>
      <c r="C46" s="162" t="str">
        <f>IF('Orçamento-base'!C46&gt;0,'Orçamento-base'!C46,"")</f>
        <v/>
      </c>
      <c r="D46" s="156" t="str">
        <f>IF('Orçamento-base'!G46&gt;0,'Orçamento-base'!G46,"")</f>
        <v/>
      </c>
      <c r="E46" s="183" t="str">
        <f>IF('Orçamento-base'!H46&gt;0,'Orçamento-base'!H46,"")</f>
        <v/>
      </c>
      <c r="F46" s="156" t="str">
        <f>IF('Orçamento-base'!I46&gt;0,'Orçamento-base'!I46,"")</f>
        <v/>
      </c>
      <c r="G46" s="174"/>
      <c r="H46" s="156" t="str">
        <f t="shared" si="0"/>
        <v/>
      </c>
      <c r="I46" s="148"/>
      <c r="J46" s="148"/>
      <c r="K46" s="71"/>
    </row>
    <row r="47" spans="1:11" x14ac:dyDescent="0.25">
      <c r="A47" s="162" t="str">
        <f>IF('Orçamento-base'!A47&gt;0,'Orçamento-base'!A47,"")</f>
        <v/>
      </c>
      <c r="B47" s="162" t="str">
        <f>'Orçamento-base'!B47</f>
        <v/>
      </c>
      <c r="C47" s="162" t="str">
        <f>IF('Orçamento-base'!C47&gt;0,'Orçamento-base'!C47,"")</f>
        <v/>
      </c>
      <c r="D47" s="156" t="str">
        <f>IF('Orçamento-base'!G47&gt;0,'Orçamento-base'!G47,"")</f>
        <v/>
      </c>
      <c r="E47" s="183" t="str">
        <f>IF('Orçamento-base'!H47&gt;0,'Orçamento-base'!H47,"")</f>
        <v/>
      </c>
      <c r="F47" s="156" t="str">
        <f>IF('Orçamento-base'!I47&gt;0,'Orçamento-base'!I47,"")</f>
        <v/>
      </c>
      <c r="G47" s="174"/>
      <c r="H47" s="156" t="str">
        <f t="shared" si="0"/>
        <v/>
      </c>
      <c r="I47" s="148"/>
      <c r="J47" s="148"/>
      <c r="K47" s="71"/>
    </row>
    <row r="48" spans="1:11" x14ac:dyDescent="0.25">
      <c r="A48" s="162" t="str">
        <f>IF('Orçamento-base'!A48&gt;0,'Orçamento-base'!A48,"")</f>
        <v/>
      </c>
      <c r="B48" s="162" t="str">
        <f>'Orçamento-base'!B48</f>
        <v/>
      </c>
      <c r="C48" s="162" t="str">
        <f>IF('Orçamento-base'!C48&gt;0,'Orçamento-base'!C48,"")</f>
        <v/>
      </c>
      <c r="D48" s="156" t="str">
        <f>IF('Orçamento-base'!G48&gt;0,'Orçamento-base'!G48,"")</f>
        <v/>
      </c>
      <c r="E48" s="183" t="str">
        <f>IF('Orçamento-base'!H48&gt;0,'Orçamento-base'!H48,"")</f>
        <v/>
      </c>
      <c r="F48" s="156" t="str">
        <f>IF('Orçamento-base'!I48&gt;0,'Orçamento-base'!I48,"")</f>
        <v/>
      </c>
      <c r="G48" s="174"/>
      <c r="H48" s="156" t="str">
        <f t="shared" si="0"/>
        <v/>
      </c>
      <c r="I48" s="148"/>
      <c r="J48" s="148"/>
      <c r="K48" s="71"/>
    </row>
    <row r="49" spans="1:11" x14ac:dyDescent="0.25">
      <c r="A49" s="162" t="str">
        <f>IF('Orçamento-base'!A49&gt;0,'Orçamento-base'!A49,"")</f>
        <v/>
      </c>
      <c r="B49" s="162" t="str">
        <f>'Orçamento-base'!B49</f>
        <v/>
      </c>
      <c r="C49" s="162" t="str">
        <f>IF('Orçamento-base'!C49&gt;0,'Orçamento-base'!C49,"")</f>
        <v/>
      </c>
      <c r="D49" s="156" t="str">
        <f>IF('Orçamento-base'!G49&gt;0,'Orçamento-base'!G49,"")</f>
        <v/>
      </c>
      <c r="E49" s="183" t="str">
        <f>IF('Orçamento-base'!H49&gt;0,'Orçamento-base'!H49,"")</f>
        <v/>
      </c>
      <c r="F49" s="156" t="str">
        <f>IF('Orçamento-base'!I49&gt;0,'Orçamento-base'!I49,"")</f>
        <v/>
      </c>
      <c r="G49" s="174"/>
      <c r="H49" s="156" t="str">
        <f t="shared" si="0"/>
        <v/>
      </c>
      <c r="I49" s="148"/>
      <c r="J49" s="148"/>
      <c r="K49" s="71"/>
    </row>
    <row r="50" spans="1:11" x14ac:dyDescent="0.25">
      <c r="A50" s="162" t="str">
        <f>IF('Orçamento-base'!A50&gt;0,'Orçamento-base'!A50,"")</f>
        <v/>
      </c>
      <c r="B50" s="162" t="str">
        <f>'Orçamento-base'!B50</f>
        <v/>
      </c>
      <c r="C50" s="162" t="str">
        <f>IF('Orçamento-base'!C50&gt;0,'Orçamento-base'!C50,"")</f>
        <v/>
      </c>
      <c r="D50" s="156" t="str">
        <f>IF('Orçamento-base'!G50&gt;0,'Orçamento-base'!G50,"")</f>
        <v/>
      </c>
      <c r="E50" s="183" t="str">
        <f>IF('Orçamento-base'!H50&gt;0,'Orçamento-base'!H50,"")</f>
        <v/>
      </c>
      <c r="F50" s="156" t="str">
        <f>IF('Orçamento-base'!I50&gt;0,'Orçamento-base'!I50,"")</f>
        <v/>
      </c>
      <c r="G50" s="174"/>
      <c r="H50" s="156" t="str">
        <f t="shared" si="0"/>
        <v/>
      </c>
      <c r="I50" s="148"/>
      <c r="J50" s="148"/>
      <c r="K50" s="71"/>
    </row>
    <row r="51" spans="1:11" x14ac:dyDescent="0.25">
      <c r="A51" s="162" t="str">
        <f>IF('Orçamento-base'!A51&gt;0,'Orçamento-base'!A51,"")</f>
        <v/>
      </c>
      <c r="B51" s="162" t="str">
        <f>'Orçamento-base'!B51</f>
        <v/>
      </c>
      <c r="C51" s="162" t="str">
        <f>IF('Orçamento-base'!C51&gt;0,'Orçamento-base'!C51,"")</f>
        <v/>
      </c>
      <c r="D51" s="156" t="str">
        <f>IF('Orçamento-base'!G51&gt;0,'Orçamento-base'!G51,"")</f>
        <v/>
      </c>
      <c r="E51" s="183" t="str">
        <f>IF('Orçamento-base'!H51&gt;0,'Orçamento-base'!H51,"")</f>
        <v/>
      </c>
      <c r="F51" s="156" t="str">
        <f>IF('Orçamento-base'!I51&gt;0,'Orçamento-base'!I51,"")</f>
        <v/>
      </c>
      <c r="G51" s="174"/>
      <c r="H51" s="156" t="str">
        <f t="shared" si="0"/>
        <v/>
      </c>
      <c r="I51" s="148"/>
      <c r="J51" s="148"/>
      <c r="K51" s="71"/>
    </row>
    <row r="52" spans="1:11" x14ac:dyDescent="0.25">
      <c r="A52" s="162" t="str">
        <f>IF('Orçamento-base'!A52&gt;0,'Orçamento-base'!A52,"")</f>
        <v/>
      </c>
      <c r="B52" s="162" t="str">
        <f>'Orçamento-base'!B52</f>
        <v/>
      </c>
      <c r="C52" s="162" t="str">
        <f>IF('Orçamento-base'!C52&gt;0,'Orçamento-base'!C52,"")</f>
        <v/>
      </c>
      <c r="D52" s="156" t="str">
        <f>IF('Orçamento-base'!G52&gt;0,'Orçamento-base'!G52,"")</f>
        <v/>
      </c>
      <c r="E52" s="183" t="str">
        <f>IF('Orçamento-base'!H52&gt;0,'Orçamento-base'!H52,"")</f>
        <v/>
      </c>
      <c r="F52" s="156" t="str">
        <f>IF('Orçamento-base'!I52&gt;0,'Orçamento-base'!I52,"")</f>
        <v/>
      </c>
      <c r="G52" s="174"/>
      <c r="H52" s="156" t="str">
        <f t="shared" si="0"/>
        <v/>
      </c>
      <c r="I52" s="148"/>
      <c r="J52" s="148"/>
      <c r="K52" s="71"/>
    </row>
    <row r="53" spans="1:11" x14ac:dyDescent="0.25">
      <c r="A53" s="162" t="str">
        <f>IF('Orçamento-base'!A53&gt;0,'Orçamento-base'!A53,"")</f>
        <v/>
      </c>
      <c r="B53" s="162" t="str">
        <f>'Orçamento-base'!B53</f>
        <v/>
      </c>
      <c r="C53" s="162" t="str">
        <f>IF('Orçamento-base'!C53&gt;0,'Orçamento-base'!C53,"")</f>
        <v/>
      </c>
      <c r="D53" s="156" t="str">
        <f>IF('Orçamento-base'!G53&gt;0,'Orçamento-base'!G53,"")</f>
        <v/>
      </c>
      <c r="E53" s="183" t="str">
        <f>IF('Orçamento-base'!H53&gt;0,'Orçamento-base'!H53,"")</f>
        <v/>
      </c>
      <c r="F53" s="156" t="str">
        <f>IF('Orçamento-base'!I53&gt;0,'Orçamento-base'!I53,"")</f>
        <v/>
      </c>
      <c r="G53" s="174"/>
      <c r="H53" s="156" t="str">
        <f t="shared" si="0"/>
        <v/>
      </c>
      <c r="I53" s="148"/>
      <c r="J53" s="148"/>
      <c r="K53" s="71"/>
    </row>
    <row r="54" spans="1:11" x14ac:dyDescent="0.25">
      <c r="A54" s="162" t="str">
        <f>IF('Orçamento-base'!A54&gt;0,'Orçamento-base'!A54,"")</f>
        <v/>
      </c>
      <c r="B54" s="162" t="str">
        <f>'Orçamento-base'!B54</f>
        <v/>
      </c>
      <c r="C54" s="162" t="str">
        <f>IF('Orçamento-base'!C54&gt;0,'Orçamento-base'!C54,"")</f>
        <v/>
      </c>
      <c r="D54" s="156" t="str">
        <f>IF('Orçamento-base'!G54&gt;0,'Orçamento-base'!G54,"")</f>
        <v/>
      </c>
      <c r="E54" s="183" t="str">
        <f>IF('Orçamento-base'!H54&gt;0,'Orçamento-base'!H54,"")</f>
        <v/>
      </c>
      <c r="F54" s="156" t="str">
        <f>IF('Orçamento-base'!I54&gt;0,'Orçamento-base'!I54,"")</f>
        <v/>
      </c>
      <c r="G54" s="174"/>
      <c r="H54" s="156" t="str">
        <f t="shared" si="0"/>
        <v/>
      </c>
      <c r="I54" s="148"/>
      <c r="J54" s="148"/>
      <c r="K54" s="71"/>
    </row>
    <row r="55" spans="1:11" x14ac:dyDescent="0.25">
      <c r="A55" s="162" t="str">
        <f>IF('Orçamento-base'!A55&gt;0,'Orçamento-base'!A55,"")</f>
        <v/>
      </c>
      <c r="B55" s="162" t="str">
        <f>'Orçamento-base'!B55</f>
        <v/>
      </c>
      <c r="C55" s="162" t="str">
        <f>IF('Orçamento-base'!C55&gt;0,'Orçamento-base'!C55,"")</f>
        <v/>
      </c>
      <c r="D55" s="156" t="str">
        <f>IF('Orçamento-base'!G55&gt;0,'Orçamento-base'!G55,"")</f>
        <v/>
      </c>
      <c r="E55" s="183" t="str">
        <f>IF('Orçamento-base'!H55&gt;0,'Orçamento-base'!H55,"")</f>
        <v/>
      </c>
      <c r="F55" s="156" t="str">
        <f>IF('Orçamento-base'!I55&gt;0,'Orçamento-base'!I55,"")</f>
        <v/>
      </c>
      <c r="G55" s="174"/>
      <c r="H55" s="156" t="str">
        <f t="shared" si="0"/>
        <v/>
      </c>
      <c r="I55" s="148"/>
      <c r="J55" s="148"/>
      <c r="K55" s="71"/>
    </row>
    <row r="56" spans="1:11" x14ac:dyDescent="0.25">
      <c r="A56" s="162" t="str">
        <f>IF('Orçamento-base'!A56&gt;0,'Orçamento-base'!A56,"")</f>
        <v/>
      </c>
      <c r="B56" s="162" t="str">
        <f>'Orçamento-base'!B56</f>
        <v/>
      </c>
      <c r="C56" s="162" t="str">
        <f>IF('Orçamento-base'!C56&gt;0,'Orçamento-base'!C56,"")</f>
        <v/>
      </c>
      <c r="D56" s="156" t="str">
        <f>IF('Orçamento-base'!G56&gt;0,'Orçamento-base'!G56,"")</f>
        <v/>
      </c>
      <c r="E56" s="183" t="str">
        <f>IF('Orçamento-base'!H56&gt;0,'Orçamento-base'!H56,"")</f>
        <v/>
      </c>
      <c r="F56" s="156" t="str">
        <f>IF('Orçamento-base'!I56&gt;0,'Orçamento-base'!I56,"")</f>
        <v/>
      </c>
      <c r="G56" s="174"/>
      <c r="H56" s="156" t="str">
        <f t="shared" si="0"/>
        <v/>
      </c>
      <c r="I56" s="148"/>
      <c r="J56" s="148"/>
      <c r="K56" s="71"/>
    </row>
    <row r="57" spans="1:11" x14ac:dyDescent="0.25">
      <c r="A57" s="162" t="str">
        <f>IF('Orçamento-base'!A57&gt;0,'Orçamento-base'!A57,"")</f>
        <v/>
      </c>
      <c r="B57" s="162" t="str">
        <f>'Orçamento-base'!B57</f>
        <v/>
      </c>
      <c r="C57" s="162" t="str">
        <f>IF('Orçamento-base'!C57&gt;0,'Orçamento-base'!C57,"")</f>
        <v/>
      </c>
      <c r="D57" s="156" t="str">
        <f>IF('Orçamento-base'!G57&gt;0,'Orçamento-base'!G57,"")</f>
        <v/>
      </c>
      <c r="E57" s="183" t="str">
        <f>IF('Orçamento-base'!H57&gt;0,'Orçamento-base'!H57,"")</f>
        <v/>
      </c>
      <c r="F57" s="156" t="str">
        <f>IF('Orçamento-base'!I57&gt;0,'Orçamento-base'!I57,"")</f>
        <v/>
      </c>
      <c r="G57" s="174"/>
      <c r="H57" s="156" t="str">
        <f t="shared" si="0"/>
        <v/>
      </c>
      <c r="I57" s="148"/>
      <c r="J57" s="148"/>
      <c r="K57" s="71"/>
    </row>
    <row r="58" spans="1:11" x14ac:dyDescent="0.25">
      <c r="A58" s="162" t="str">
        <f>IF('Orçamento-base'!A58&gt;0,'Orçamento-base'!A58,"")</f>
        <v/>
      </c>
      <c r="B58" s="162" t="str">
        <f>'Orçamento-base'!B58</f>
        <v/>
      </c>
      <c r="C58" s="162" t="str">
        <f>IF('Orçamento-base'!C58&gt;0,'Orçamento-base'!C58,"")</f>
        <v/>
      </c>
      <c r="D58" s="156" t="str">
        <f>IF('Orçamento-base'!G58&gt;0,'Orçamento-base'!G58,"")</f>
        <v/>
      </c>
      <c r="E58" s="183" t="str">
        <f>IF('Orçamento-base'!H58&gt;0,'Orçamento-base'!H58,"")</f>
        <v/>
      </c>
      <c r="F58" s="156" t="str">
        <f>IF('Orçamento-base'!I58&gt;0,'Orçamento-base'!I58,"")</f>
        <v/>
      </c>
      <c r="G58" s="174"/>
      <c r="H58" s="156" t="str">
        <f t="shared" si="0"/>
        <v/>
      </c>
      <c r="I58" s="148"/>
      <c r="J58" s="148"/>
      <c r="K58" s="71"/>
    </row>
    <row r="59" spans="1:11" x14ac:dyDescent="0.25">
      <c r="A59" s="162" t="str">
        <f>IF('Orçamento-base'!A59&gt;0,'Orçamento-base'!A59,"")</f>
        <v/>
      </c>
      <c r="B59" s="162" t="str">
        <f>'Orçamento-base'!B59</f>
        <v/>
      </c>
      <c r="C59" s="162" t="str">
        <f>IF('Orçamento-base'!C59&gt;0,'Orçamento-base'!C59,"")</f>
        <v/>
      </c>
      <c r="D59" s="156" t="str">
        <f>IF('Orçamento-base'!G59&gt;0,'Orçamento-base'!G59,"")</f>
        <v/>
      </c>
      <c r="E59" s="183" t="str">
        <f>IF('Orçamento-base'!H59&gt;0,'Orçamento-base'!H59,"")</f>
        <v/>
      </c>
      <c r="F59" s="156" t="str">
        <f>IF('Orçamento-base'!I59&gt;0,'Orçamento-base'!I59,"")</f>
        <v/>
      </c>
      <c r="G59" s="174"/>
      <c r="H59" s="156" t="str">
        <f t="shared" si="0"/>
        <v/>
      </c>
      <c r="I59" s="148"/>
      <c r="J59" s="148"/>
      <c r="K59" s="71"/>
    </row>
    <row r="60" spans="1:11" x14ac:dyDescent="0.25">
      <c r="A60" s="162" t="str">
        <f>IF('Orçamento-base'!A60&gt;0,'Orçamento-base'!A60,"")</f>
        <v/>
      </c>
      <c r="B60" s="162" t="str">
        <f>'Orçamento-base'!B60</f>
        <v/>
      </c>
      <c r="C60" s="162" t="str">
        <f>IF('Orçamento-base'!C60&gt;0,'Orçamento-base'!C60,"")</f>
        <v/>
      </c>
      <c r="D60" s="156" t="str">
        <f>IF('Orçamento-base'!G60&gt;0,'Orçamento-base'!G60,"")</f>
        <v/>
      </c>
      <c r="E60" s="183" t="str">
        <f>IF('Orçamento-base'!H60&gt;0,'Orçamento-base'!H60,"")</f>
        <v/>
      </c>
      <c r="F60" s="156" t="str">
        <f>IF('Orçamento-base'!I60&gt;0,'Orçamento-base'!I60,"")</f>
        <v/>
      </c>
      <c r="G60" s="174"/>
      <c r="H60" s="156" t="str">
        <f t="shared" si="0"/>
        <v/>
      </c>
      <c r="I60" s="148"/>
      <c r="J60" s="148"/>
      <c r="K60" s="71"/>
    </row>
    <row r="61" spans="1:11" x14ac:dyDescent="0.25">
      <c r="A61" s="162" t="str">
        <f>IF('Orçamento-base'!A61&gt;0,'Orçamento-base'!A61,"")</f>
        <v/>
      </c>
      <c r="B61" s="162" t="str">
        <f>'Orçamento-base'!B61</f>
        <v/>
      </c>
      <c r="C61" s="162" t="str">
        <f>IF('Orçamento-base'!C61&gt;0,'Orçamento-base'!C61,"")</f>
        <v/>
      </c>
      <c r="D61" s="156" t="str">
        <f>IF('Orçamento-base'!G61&gt;0,'Orçamento-base'!G61,"")</f>
        <v/>
      </c>
      <c r="E61" s="183" t="str">
        <f>IF('Orçamento-base'!H61&gt;0,'Orçamento-base'!H61,"")</f>
        <v/>
      </c>
      <c r="F61" s="156" t="str">
        <f>IF('Orçamento-base'!I61&gt;0,'Orçamento-base'!I61,"")</f>
        <v/>
      </c>
      <c r="G61" s="174"/>
      <c r="H61" s="156" t="str">
        <f t="shared" si="0"/>
        <v/>
      </c>
      <c r="I61" s="148"/>
      <c r="J61" s="148"/>
      <c r="K61" s="71"/>
    </row>
    <row r="62" spans="1:11" x14ac:dyDescent="0.25">
      <c r="A62" s="162" t="str">
        <f>IF('Orçamento-base'!A62&gt;0,'Orçamento-base'!A62,"")</f>
        <v/>
      </c>
      <c r="B62" s="162" t="str">
        <f>'Orçamento-base'!B62</f>
        <v/>
      </c>
      <c r="C62" s="162" t="str">
        <f>IF('Orçamento-base'!C62&gt;0,'Orçamento-base'!C62,"")</f>
        <v/>
      </c>
      <c r="D62" s="156" t="str">
        <f>IF('Orçamento-base'!G62&gt;0,'Orçamento-base'!G62,"")</f>
        <v/>
      </c>
      <c r="E62" s="183" t="str">
        <f>IF('Orçamento-base'!H62&gt;0,'Orçamento-base'!H62,"")</f>
        <v/>
      </c>
      <c r="F62" s="156" t="str">
        <f>IF('Orçamento-base'!I62&gt;0,'Orçamento-base'!I62,"")</f>
        <v/>
      </c>
      <c r="G62" s="174"/>
      <c r="H62" s="156" t="str">
        <f t="shared" si="0"/>
        <v/>
      </c>
      <c r="I62" s="148"/>
      <c r="J62" s="148"/>
      <c r="K62" s="71"/>
    </row>
    <row r="63" spans="1:11" x14ac:dyDescent="0.25">
      <c r="A63" s="162" t="str">
        <f>IF('Orçamento-base'!A63&gt;0,'Orçamento-base'!A63,"")</f>
        <v/>
      </c>
      <c r="B63" s="162" t="str">
        <f>'Orçamento-base'!B63</f>
        <v/>
      </c>
      <c r="C63" s="162" t="str">
        <f>IF('Orçamento-base'!C63&gt;0,'Orçamento-base'!C63,"")</f>
        <v/>
      </c>
      <c r="D63" s="156" t="str">
        <f>IF('Orçamento-base'!G63&gt;0,'Orçamento-base'!G63,"")</f>
        <v/>
      </c>
      <c r="E63" s="183" t="str">
        <f>IF('Orçamento-base'!H63&gt;0,'Orçamento-base'!H63,"")</f>
        <v/>
      </c>
      <c r="F63" s="156" t="str">
        <f>IF('Orçamento-base'!I63&gt;0,'Orçamento-base'!I63,"")</f>
        <v/>
      </c>
      <c r="G63" s="174"/>
      <c r="H63" s="156" t="str">
        <f t="shared" si="0"/>
        <v/>
      </c>
      <c r="I63" s="148"/>
      <c r="J63" s="148"/>
      <c r="K63" s="71"/>
    </row>
    <row r="64" spans="1:11" x14ac:dyDescent="0.25">
      <c r="A64" s="162" t="str">
        <f>IF('Orçamento-base'!A64&gt;0,'Orçamento-base'!A64,"")</f>
        <v/>
      </c>
      <c r="B64" s="162" t="str">
        <f>'Orçamento-base'!B64</f>
        <v/>
      </c>
      <c r="C64" s="162" t="str">
        <f>IF('Orçamento-base'!C64&gt;0,'Orçamento-base'!C64,"")</f>
        <v/>
      </c>
      <c r="D64" s="156" t="str">
        <f>IF('Orçamento-base'!G64&gt;0,'Orçamento-base'!G64,"")</f>
        <v/>
      </c>
      <c r="E64" s="183" t="str">
        <f>IF('Orçamento-base'!H64&gt;0,'Orçamento-base'!H64,"")</f>
        <v/>
      </c>
      <c r="F64" s="156" t="str">
        <f>IF('Orçamento-base'!I64&gt;0,'Orçamento-base'!I64,"")</f>
        <v/>
      </c>
      <c r="G64" s="174"/>
      <c r="H64" s="156" t="str">
        <f t="shared" si="0"/>
        <v/>
      </c>
      <c r="I64" s="148"/>
      <c r="J64" s="148"/>
      <c r="K64" s="71"/>
    </row>
    <row r="65" spans="1:11" x14ac:dyDescent="0.25">
      <c r="A65" s="162" t="str">
        <f>IF('Orçamento-base'!A65&gt;0,'Orçamento-base'!A65,"")</f>
        <v/>
      </c>
      <c r="B65" s="162" t="str">
        <f>'Orçamento-base'!B65</f>
        <v/>
      </c>
      <c r="C65" s="162" t="str">
        <f>IF('Orçamento-base'!C65&gt;0,'Orçamento-base'!C65,"")</f>
        <v/>
      </c>
      <c r="D65" s="156" t="str">
        <f>IF('Orçamento-base'!G65&gt;0,'Orçamento-base'!G65,"")</f>
        <v/>
      </c>
      <c r="E65" s="183" t="str">
        <f>IF('Orçamento-base'!H65&gt;0,'Orçamento-base'!H65,"")</f>
        <v/>
      </c>
      <c r="F65" s="156" t="str">
        <f>IF('Orçamento-base'!I65&gt;0,'Orçamento-base'!I65,"")</f>
        <v/>
      </c>
      <c r="G65" s="174"/>
      <c r="H65" s="156" t="str">
        <f t="shared" si="0"/>
        <v/>
      </c>
      <c r="I65" s="148"/>
      <c r="J65" s="148"/>
      <c r="K65" s="71"/>
    </row>
    <row r="66" spans="1:11" x14ac:dyDescent="0.25">
      <c r="A66" s="162" t="str">
        <f>IF('Orçamento-base'!A66&gt;0,'Orçamento-base'!A66,"")</f>
        <v/>
      </c>
      <c r="B66" s="162" t="str">
        <f>'Orçamento-base'!B66</f>
        <v/>
      </c>
      <c r="C66" s="162" t="str">
        <f>IF('Orçamento-base'!C66&gt;0,'Orçamento-base'!C66,"")</f>
        <v/>
      </c>
      <c r="D66" s="156" t="str">
        <f>IF('Orçamento-base'!G66&gt;0,'Orçamento-base'!G66,"")</f>
        <v/>
      </c>
      <c r="E66" s="183" t="str">
        <f>IF('Orçamento-base'!H66&gt;0,'Orçamento-base'!H66,"")</f>
        <v/>
      </c>
      <c r="F66" s="156" t="str">
        <f>IF('Orçamento-base'!I66&gt;0,'Orçamento-base'!I66,"")</f>
        <v/>
      </c>
      <c r="G66" s="174"/>
      <c r="H66" s="156" t="str">
        <f t="shared" si="0"/>
        <v/>
      </c>
      <c r="I66" s="148"/>
      <c r="J66" s="148"/>
      <c r="K66" s="71"/>
    </row>
    <row r="67" spans="1:11" x14ac:dyDescent="0.25">
      <c r="A67" s="162" t="str">
        <f>IF('Orçamento-base'!A67&gt;0,'Orçamento-base'!A67,"")</f>
        <v/>
      </c>
      <c r="B67" s="162" t="str">
        <f>'Orçamento-base'!B67</f>
        <v/>
      </c>
      <c r="C67" s="162" t="str">
        <f>IF('Orçamento-base'!C67&gt;0,'Orçamento-base'!C67,"")</f>
        <v/>
      </c>
      <c r="D67" s="156" t="str">
        <f>IF('Orçamento-base'!G67&gt;0,'Orçamento-base'!G67,"")</f>
        <v/>
      </c>
      <c r="E67" s="183" t="str">
        <f>IF('Orçamento-base'!H67&gt;0,'Orçamento-base'!H67,"")</f>
        <v/>
      </c>
      <c r="F67" s="156" t="str">
        <f>IF('Orçamento-base'!I67&gt;0,'Orçamento-base'!I67,"")</f>
        <v/>
      </c>
      <c r="G67" s="174"/>
      <c r="H67" s="156" t="str">
        <f t="shared" si="0"/>
        <v/>
      </c>
      <c r="I67" s="148"/>
      <c r="J67" s="148"/>
      <c r="K67" s="71"/>
    </row>
    <row r="68" spans="1:11" x14ac:dyDescent="0.25">
      <c r="A68" s="162" t="str">
        <f>IF('Orçamento-base'!A68&gt;0,'Orçamento-base'!A68,"")</f>
        <v/>
      </c>
      <c r="B68" s="162" t="str">
        <f>'Orçamento-base'!B68</f>
        <v/>
      </c>
      <c r="C68" s="162" t="str">
        <f>IF('Orçamento-base'!C68&gt;0,'Orçamento-base'!C68,"")</f>
        <v/>
      </c>
      <c r="D68" s="156" t="str">
        <f>IF('Orçamento-base'!G68&gt;0,'Orçamento-base'!G68,"")</f>
        <v/>
      </c>
      <c r="E68" s="183" t="str">
        <f>IF('Orçamento-base'!H68&gt;0,'Orçamento-base'!H68,"")</f>
        <v/>
      </c>
      <c r="F68" s="156" t="str">
        <f>IF('Orçamento-base'!I68&gt;0,'Orçamento-base'!I68,"")</f>
        <v/>
      </c>
      <c r="G68" s="174"/>
      <c r="H68" s="156" t="str">
        <f t="shared" si="0"/>
        <v/>
      </c>
      <c r="I68" s="148"/>
      <c r="J68" s="148"/>
      <c r="K68" s="71"/>
    </row>
    <row r="69" spans="1:11" x14ac:dyDescent="0.25">
      <c r="A69" s="162" t="str">
        <f>IF('Orçamento-base'!A69&gt;0,'Orçamento-base'!A69,"")</f>
        <v/>
      </c>
      <c r="B69" s="162" t="str">
        <f>'Orçamento-base'!B69</f>
        <v/>
      </c>
      <c r="C69" s="162" t="str">
        <f>IF('Orçamento-base'!C69&gt;0,'Orçamento-base'!C69,"")</f>
        <v/>
      </c>
      <c r="D69" s="156" t="str">
        <f>IF('Orçamento-base'!G69&gt;0,'Orçamento-base'!G69,"")</f>
        <v/>
      </c>
      <c r="E69" s="183" t="str">
        <f>IF('Orçamento-base'!H69&gt;0,'Orçamento-base'!H69,"")</f>
        <v/>
      </c>
      <c r="F69" s="156" t="str">
        <f>IF('Orçamento-base'!I69&gt;0,'Orçamento-base'!I69,"")</f>
        <v/>
      </c>
      <c r="G69" s="174"/>
      <c r="H69" s="156" t="str">
        <f t="shared" si="0"/>
        <v/>
      </c>
      <c r="I69" s="148"/>
      <c r="J69" s="148"/>
      <c r="K69" s="71"/>
    </row>
    <row r="70" spans="1:11" x14ac:dyDescent="0.25">
      <c r="A70" s="162" t="str">
        <f>IF('Orçamento-base'!A70&gt;0,'Orçamento-base'!A70,"")</f>
        <v/>
      </c>
      <c r="B70" s="162" t="str">
        <f>'Orçamento-base'!B70</f>
        <v/>
      </c>
      <c r="C70" s="162" t="str">
        <f>IF('Orçamento-base'!C70&gt;0,'Orçamento-base'!C70,"")</f>
        <v/>
      </c>
      <c r="D70" s="156" t="str">
        <f>IF('Orçamento-base'!G70&gt;0,'Orçamento-base'!G70,"")</f>
        <v/>
      </c>
      <c r="E70" s="183" t="str">
        <f>IF('Orçamento-base'!H70&gt;0,'Orçamento-base'!H70,"")</f>
        <v/>
      </c>
      <c r="F70" s="156" t="str">
        <f>IF('Orçamento-base'!I70&gt;0,'Orçamento-base'!I70,"")</f>
        <v/>
      </c>
      <c r="G70" s="174"/>
      <c r="H70" s="156" t="str">
        <f t="shared" si="0"/>
        <v/>
      </c>
      <c r="I70" s="148"/>
      <c r="J70" s="148"/>
      <c r="K70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Compras e Outros Serviços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>
        <f t="shared" ref="E3:E66" si="0">IF(A3=$F$2,B3,"")</f>
        <v>2</v>
      </c>
      <c r="G3" s="121">
        <f t="shared" ref="G3:G66" si="1">IFERROR(SMALL($E$2:$E$250,D3),"")</f>
        <v>3</v>
      </c>
      <c r="H3" s="121" t="str">
        <f>IFERROR(VLOOKUP(G3,base!$C$2:$D$133,2,FALSE),"")</f>
        <v>servicos técnicos: projetos/auditorias/ consultorias/assessorias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>
        <f t="shared" si="0"/>
        <v>3</v>
      </c>
      <c r="G4" s="121">
        <f t="shared" si="1"/>
        <v>31</v>
      </c>
      <c r="H4" s="121" t="str">
        <f>IFERROR(VLOOKUP(G4,base!$C$2:$D$133,2,FALSE),"")</f>
        <v>servicos: terceirizacao de mao-de-obra especializada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34</v>
      </c>
      <c r="H5" s="121" t="str">
        <f>IFERROR(VLOOKUP(G5,base!$C$2:$D$133,2,FALSE),"")</f>
        <v>materiais/ suprimentos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35</v>
      </c>
      <c r="H6" s="121" t="str">
        <f>IFERROR(VLOOKUP(G6,base!$C$2:$D$133,2,FALSE),"")</f>
        <v>equipamentos p/informatica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37</v>
      </c>
      <c r="H7" s="121" t="str">
        <f>IFERROR(VLOOKUP(G7,base!$C$2:$D$133,2,FALSE),"")</f>
        <v>servicos: terceirizacao de mao-de-obra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42</v>
      </c>
      <c r="H8" s="121" t="str">
        <f>IFERROR(VLOOKUP(G8,base!$C$2:$D$133,2,FALSE),"")</f>
        <v>servicos: transporte de cargas e passageiros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45</v>
      </c>
      <c r="H9" s="121" t="str">
        <f>IFERROR(VLOOKUP(G9,base!$C$2:$D$133,2,FALSE),"")</f>
        <v>servicos: graficos/similares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47</v>
      </c>
      <c r="H10" s="121" t="str">
        <f>IFERROR(VLOOKUP(G10,base!$C$2:$D$133,2,FALSE),"")</f>
        <v>servicos: som, imagem e programacao visual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52</v>
      </c>
      <c r="H11" s="121" t="str">
        <f>IFERROR(VLOOKUP(G11,base!$C$2:$D$133,2,FALSE),"")</f>
        <v>servicos: manutencao de veiculos, equipamentos e aeronaves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57</v>
      </c>
      <c r="H12" s="121" t="str">
        <f>IFERROR(VLOOKUP(G12,base!$C$2:$D$133,2,FALSE),"")</f>
        <v>servicos: manut/equip/escrit/eletrodomesticos/refrigeracao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59</v>
      </c>
      <c r="H13" s="121" t="str">
        <f>IFERROR(VLOOKUP(G13,base!$C$2:$D$133,2,FALSE),"")</f>
        <v>servicos: serralheria/marcen./carpin./metalurgica/fundicao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62</v>
      </c>
      <c r="H14" s="121" t="str">
        <f>IFERROR(VLOOKUP(G14,base!$C$2:$D$133,2,FALSE),"")</f>
        <v>servicos: locacao de veiculos, equipamentos e aeronaves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64</v>
      </c>
      <c r="H15" s="121" t="str">
        <f>IFERROR(VLOOKUP(G15,base!$C$2:$D$133,2,FALSE),"")</f>
        <v>aquisição de imoveis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70</v>
      </c>
      <c r="H16" s="121" t="str">
        <f>IFERROR(VLOOKUP(G16,base!$C$2:$D$133,2,FALSE),"")</f>
        <v>maquinas p/autenticar/registrar/franquear e similares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72</v>
      </c>
      <c r="H17" s="121" t="str">
        <f>IFERROR(VLOOKUP(G17,base!$C$2:$D$133,2,FALSE),"")</f>
        <v>servicos: vigilancia/seguranca/transporte de valores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77</v>
      </c>
      <c r="H18" s="121" t="str">
        <f>IFERROR(VLOOKUP(G18,base!$C$2:$D$133,2,FALSE),"")</f>
        <v>servicos: alimentacao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>
        <f t="shared" si="0"/>
        <v>31</v>
      </c>
      <c r="G19" s="121">
        <f t="shared" si="1"/>
        <v>82</v>
      </c>
      <c r="H19" s="121" t="str">
        <f>IFERROR(VLOOKUP(G19,base!$C$2:$D$133,2,FALSE),"")</f>
        <v>servicos: hotelaria/agencias de viagem e turismo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97</v>
      </c>
      <c r="H20" s="121" t="str">
        <f>IFERROR(VLOOKUP(G20,base!$C$2:$D$133,2,FALSE),"")</f>
        <v>servicos: bilheteria / estacionamento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>
        <f t="shared" si="1"/>
        <v>105</v>
      </c>
      <c r="H21" s="121" t="str">
        <f>IFERROR(VLOOKUP(G21,base!$C$2:$D$133,2,FALSE),"")</f>
        <v>livros/publicacoes/revistas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>
        <f t="shared" si="1"/>
        <v>107</v>
      </c>
      <c r="H22" s="121" t="str">
        <f>IFERROR(VLOOKUP(G22,base!$C$2:$D$133,2,FALSE),"")</f>
        <v>servicos: seguros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>
        <f t="shared" si="0"/>
        <v>34</v>
      </c>
      <c r="G23" s="121">
        <f t="shared" si="1"/>
        <v>112</v>
      </c>
      <c r="H23" s="121" t="str">
        <f>IFERROR(VLOOKUP(G23,base!$C$2:$D$133,2,FALSE),"")</f>
        <v>servicos: contratacao parceria/invest./arrend/merchandising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>
        <f t="shared" si="1"/>
        <v>113</v>
      </c>
      <c r="H24" s="121" t="str">
        <f>IFERROR(VLOOKUP(G24,base!$C$2:$D$133,2,FALSE),"")</f>
        <v>servicos: contratacao instituicao de ensino superior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>
        <f t="shared" si="0"/>
        <v>35</v>
      </c>
      <c r="G25" s="121">
        <f t="shared" si="1"/>
        <v>117</v>
      </c>
      <c r="H25" s="121" t="str">
        <f>IFERROR(VLOOKUP(G25,base!$C$2:$D$133,2,FALSE),"")</f>
        <v>servicos: informatica-software/hardware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>
        <f t="shared" si="0"/>
        <v>37</v>
      </c>
      <c r="G26" s="121">
        <f t="shared" si="1"/>
        <v>120</v>
      </c>
      <c r="H26" s="121" t="str">
        <f>IFERROR(VLOOKUP(G26,base!$C$2:$D$133,2,FALSE),"")</f>
        <v>papel/papelao/cartao/cartolina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122</v>
      </c>
      <c r="H27" s="121" t="str">
        <f>IFERROR(VLOOKUP(G27,base!$C$2:$D$133,2,FALSE),"")</f>
        <v>servicos: fornecimento de vales/tickets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>
        <f t="shared" si="0"/>
        <v>42</v>
      </c>
      <c r="G28" s="121">
        <f t="shared" si="1"/>
        <v>127</v>
      </c>
      <c r="H28" s="121" t="str">
        <f>IFERROR(VLOOKUP(G28,base!$C$2:$D$133,2,FALSE),"")</f>
        <v>servicos: analises clinicas/laborat. e exames medicos/odont.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140</v>
      </c>
      <c r="H29" s="121" t="str">
        <f>IFERROR(VLOOKUP(G29,base!$C$2:$D$133,2,FALSE),"")</f>
        <v>equipamentos/materiais p/recreacao/deficientes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>
        <f t="shared" si="0"/>
        <v>45</v>
      </c>
      <c r="G30" s="121">
        <f t="shared" si="1"/>
        <v>150</v>
      </c>
      <c r="H30" s="121" t="str">
        <f>IFERROR(VLOOKUP(G30,base!$C$2:$D$133,2,FALSE),"")</f>
        <v>instrumentos musicais/componentes/acessorios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160</v>
      </c>
      <c r="H31" s="121" t="str">
        <f>IFERROR(VLOOKUP(G31,base!$C$2:$D$133,2,FALSE),"")</f>
        <v>equipamentos/materiais esportivos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>
        <f t="shared" si="0"/>
        <v>47</v>
      </c>
      <c r="G32" s="121">
        <f t="shared" si="1"/>
        <v>185</v>
      </c>
      <c r="H32" s="121" t="str">
        <f>IFERROR(VLOOKUP(G32,base!$C$2:$D$133,2,FALSE),"")</f>
        <v>embalagens em geral/cordas/barbantes/fitas (exceto p/med.)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205</v>
      </c>
      <c r="H33" s="121" t="str">
        <f>IFERROR(VLOOKUP(G33,base!$C$2:$D$133,2,FALSE),"")</f>
        <v>bandeiras/flamulas/acessorios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>
        <f t="shared" si="0"/>
        <v>52</v>
      </c>
      <c r="G34" s="121">
        <f t="shared" si="1"/>
        <v>215</v>
      </c>
      <c r="H34" s="121" t="str">
        <f>IFERROR(VLOOKUP(G34,base!$C$2:$D$133,2,FALSE),"")</f>
        <v>servicos: insignias/brasoes/escudos/medalhas/trofeus/brindes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245</v>
      </c>
      <c r="H35" s="121" t="str">
        <f>IFERROR(VLOOKUP(G35,base!$C$2:$D$133,2,FALSE),"")</f>
        <v>vestuarios/uniformes (exceto vestuario de seguranca)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>
        <f t="shared" si="0"/>
        <v>57</v>
      </c>
      <c r="G36" s="121">
        <f t="shared" si="1"/>
        <v>250</v>
      </c>
      <c r="H36" s="121" t="str">
        <f>IFERROR(VLOOKUP(G36,base!$C$2:$D$133,2,FALSE),"")</f>
        <v>calcados/bolsas/malas/mochila (exceto de seguranca)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255</v>
      </c>
      <c r="H37" s="121" t="str">
        <f>IFERROR(VLOOKUP(G37,base!$C$2:$D$133,2,FALSE),"")</f>
        <v>materiais de armarinho/aviamentos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>
        <f t="shared" si="0"/>
        <v>59</v>
      </c>
      <c r="G38" s="121">
        <f t="shared" si="1"/>
        <v>260</v>
      </c>
      <c r="H38" s="121" t="str">
        <f>IFERROR(VLOOKUP(G38,base!$C$2:$D$133,2,FALSE),"")</f>
        <v>materiais p/cama/mesa/banho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270</v>
      </c>
      <c r="H39" s="121" t="str">
        <f>IFERROR(VLOOKUP(G39,base!$C$2:$D$133,2,FALSE),"")</f>
        <v>equipamentos/materiais p/microfilmagem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>
        <f t="shared" si="0"/>
        <v>62</v>
      </c>
      <c r="G40" s="121">
        <f t="shared" si="1"/>
        <v>285</v>
      </c>
      <c r="H40" s="121" t="str">
        <f>IFERROR(VLOOKUP(G40,base!$C$2:$D$133,2,FALSE),"")</f>
        <v>eletrodomesticos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290</v>
      </c>
      <c r="H41" s="121" t="str">
        <f>IFERROR(VLOOKUP(G41,base!$C$2:$D$133,2,FALSE),"")</f>
        <v>equipamentos/componentes/acessorios p/climatizacao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295</v>
      </c>
      <c r="H42" s="121" t="str">
        <f>IFERROR(VLOOKUP(G42,base!$C$2:$D$133,2,FALSE),"")</f>
        <v>equipamentos/materiais/acessorios p/projecao/video/foto/som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>
        <f t="shared" si="1"/>
        <v>320</v>
      </c>
      <c r="H43" s="121" t="str">
        <f>IFERROR(VLOOKUP(G43,base!$C$2:$D$133,2,FALSE),"")</f>
        <v>moveis/estofados/componentes em geral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>
        <f t="shared" si="0"/>
        <v>64</v>
      </c>
      <c r="G44" s="121">
        <f t="shared" si="1"/>
        <v>345</v>
      </c>
      <c r="H44" s="121" t="str">
        <f>IFERROR(VLOOKUP(G44,base!$C$2:$D$133,2,FALSE),"")</f>
        <v>colchoes/colchonetes/travesseiros/almofadas/revestimentos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>
        <f t="shared" si="1"/>
        <v>350</v>
      </c>
      <c r="H45" s="121" t="str">
        <f>IFERROR(VLOOKUP(G45,base!$C$2:$D$133,2,FALSE),"")</f>
        <v>equipamentos/materiais/acessorios p/uso comercial/industrial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>
        <f t="shared" si="0"/>
        <v>70</v>
      </c>
      <c r="G46" s="121">
        <f t="shared" si="1"/>
        <v>360</v>
      </c>
      <c r="H46" s="121" t="str">
        <f>IFERROR(VLOOKUP(G46,base!$C$2:$D$133,2,FALSE),"")</f>
        <v>utensilios e materiais descartaveis p/copa/cozinha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>
        <f t="shared" si="0"/>
        <v>72</v>
      </c>
      <c r="G47" s="121">
        <f t="shared" si="1"/>
        <v>380</v>
      </c>
      <c r="H47" s="121" t="str">
        <f>IFERROR(VLOOKUP(G47,base!$C$2:$D$133,2,FALSE),"")</f>
        <v>equipamentos/materiais p/limpeza/higiene (uso geral)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390</v>
      </c>
      <c r="H48" s="121" t="str">
        <f>IFERROR(VLOOKUP(G48,base!$C$2:$D$133,2,FALSE),"")</f>
        <v>equipamentos/acessorios p/acampamento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>
        <f t="shared" si="0"/>
        <v>77</v>
      </c>
      <c r="G49" s="121">
        <f t="shared" si="1"/>
        <v>395</v>
      </c>
      <c r="H49" s="121" t="str">
        <f>IFERROR(VLOOKUP(G49,base!$C$2:$D$133,2,FALSE),"")</f>
        <v>equipamentos/componentes/acessorios p/radiotelecomunicacao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397</v>
      </c>
      <c r="H50" s="121" t="str">
        <f>IFERROR(VLOOKUP(G50,base!$C$2:$D$133,2,FALSE),"")</f>
        <v>equipamentos/componentes/acessorios p/radiodifusao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>
        <f t="shared" si="0"/>
        <v>82</v>
      </c>
      <c r="G51" s="121">
        <f t="shared" si="1"/>
        <v>400</v>
      </c>
      <c r="H51" s="121" t="str">
        <f>IFERROR(VLOOKUP(G51,base!$C$2:$D$133,2,FALSE),"")</f>
        <v>equipamentos/componentes/acessorios p/telefonia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405</v>
      </c>
      <c r="H52" s="121" t="str">
        <f>IFERROR(VLOOKUP(G52,base!$C$2:$D$133,2,FALSE),"")</f>
        <v>equipamentos/componentes/acessorios p/medicao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>
        <f t="shared" si="0"/>
        <v>97</v>
      </c>
      <c r="G53" s="121">
        <f t="shared" si="1"/>
        <v>410</v>
      </c>
      <c r="H53" s="121" t="str">
        <f>IFERROR(VLOOKUP(G53,base!$C$2:$D$133,2,FALSE),"")</f>
        <v>equipamentos p/geracao/distribuicao de energia eletrica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420</v>
      </c>
      <c r="H54" s="121" t="str">
        <f>IFERROR(VLOOKUP(G54,base!$C$2:$D$133,2,FALSE),"")</f>
        <v>componentes p/equipamentos eletricos/eletronicos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>
        <f t="shared" si="1"/>
        <v>428</v>
      </c>
      <c r="H55" s="121" t="str">
        <f>IFERROR(VLOOKUP(G55,base!$C$2:$D$133,2,FALSE),"")</f>
        <v>equipamentos p/controle de pessoal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>
        <f t="shared" si="0"/>
        <v>105</v>
      </c>
      <c r="G56" s="121">
        <f t="shared" si="1"/>
        <v>435</v>
      </c>
      <c r="H56" s="121" t="str">
        <f>IFERROR(VLOOKUP(G56,base!$C$2:$D$133,2,FALSE),"")</f>
        <v>equipamentos/componentes/acessorios p/solda (em geral)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>
        <f t="shared" si="0"/>
        <v>107</v>
      </c>
      <c r="G57" s="121">
        <f t="shared" si="1"/>
        <v>440</v>
      </c>
      <c r="H57" s="121" t="str">
        <f>IFERROR(VLOOKUP(G57,base!$C$2:$D$133,2,FALSE),"")</f>
        <v>feramentas manuais (uso geral)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445</v>
      </c>
      <c r="H58" s="121" t="str">
        <f>IFERROR(VLOOKUP(G58,base!$C$2:$D$133,2,FALSE),"")</f>
        <v>equipamentos eletricos p/oficinas (uso geral)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>
        <f t="shared" si="0"/>
        <v>112</v>
      </c>
      <c r="G59" s="121">
        <f t="shared" si="1"/>
        <v>450</v>
      </c>
      <c r="H59" s="121" t="str">
        <f>IFERROR(VLOOKUP(G59,base!$C$2:$D$133,2,FALSE),"")</f>
        <v>ferragens/abrasivos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452</v>
      </c>
      <c r="H60" s="121" t="str">
        <f>IFERROR(VLOOKUP(G60,base!$C$2:$D$133,2,FALSE),"")</f>
        <v>arames/telas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>
        <f t="shared" si="0"/>
        <v>113</v>
      </c>
      <c r="G61" s="121">
        <f t="shared" si="1"/>
        <v>460</v>
      </c>
      <c r="H61" s="121" t="str">
        <f>IFERROR(VLOOKUP(G61,base!$C$2:$D$133,2,FALSE),"")</f>
        <v>madeiras em geral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461</v>
      </c>
      <c r="H62" s="121" t="str">
        <f>IFERROR(VLOOKUP(G62,base!$C$2:$D$133,2,FALSE),"")</f>
        <v>materia-prima plastica/sintetica/borracha/derivados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>
        <f t="shared" si="0"/>
        <v>117</v>
      </c>
      <c r="G63" s="121">
        <f t="shared" si="1"/>
        <v>463</v>
      </c>
      <c r="H63" s="121" t="str">
        <f>IFERROR(VLOOKUP(G63,base!$C$2:$D$133,2,FALSE),"")</f>
        <v>materia-prima p/metalurgia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465</v>
      </c>
      <c r="H64" s="121" t="str">
        <f>IFERROR(VLOOKUP(G64,base!$C$2:$D$133,2,FALSE),"")</f>
        <v>equipamentos/materiais p/construcao civil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>
        <f t="shared" si="1"/>
        <v>475</v>
      </c>
      <c r="H65" s="121" t="str">
        <f>IFERROR(VLOOKUP(G65,base!$C$2:$D$133,2,FALSE),"")</f>
        <v>equipamentos/materiais p/instalacoes eletricas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>
        <f t="shared" si="0"/>
        <v>120</v>
      </c>
      <c r="G66" s="121">
        <f t="shared" si="1"/>
        <v>480</v>
      </c>
      <c r="H66" s="121" t="str">
        <f>IFERROR(VLOOKUP(G66,base!$C$2:$D$133,2,FALSE),"")</f>
        <v>equip./materiais p/instalacoes hidrosanitarias e gas natural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>
        <f t="shared" ref="E67:E130" si="2">IF(A67=$F$2,B67,"")</f>
        <v>122</v>
      </c>
      <c r="G67" s="121">
        <f t="shared" ref="G67:G130" si="3">IFERROR(SMALL($E$2:$E$250,D67),"")</f>
        <v>495</v>
      </c>
      <c r="H67" s="121" t="str">
        <f>IFERROR(VLOOKUP(G67,base!$C$2:$D$133,2,FALSE),"")</f>
        <v>vidros planos/espelhos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505</v>
      </c>
      <c r="H68" s="121" t="str">
        <f>IFERROR(VLOOKUP(G68,base!$C$2:$D$133,2,FALSE),"")</f>
        <v>materiais p/decoracao de interiores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>
        <f t="shared" si="2"/>
        <v>127</v>
      </c>
      <c r="G69" s="121">
        <f t="shared" si="3"/>
        <v>510</v>
      </c>
      <c r="H69" s="121" t="str">
        <f>IFERROR(VLOOKUP(G69,base!$C$2:$D$133,2,FALSE),"")</f>
        <v>obras de arte/objetos decorativos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515</v>
      </c>
      <c r="H70" s="121" t="str">
        <f>IFERROR(VLOOKUP(G70,base!$C$2:$D$133,2,FALSE),"")</f>
        <v>equipamentos/materiais de seguranca e protecao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>
        <f t="shared" si="3"/>
        <v>535</v>
      </c>
      <c r="H71" s="121" t="str">
        <f>IFERROR(VLOOKUP(G71,base!$C$2:$D$133,2,FALSE),"")</f>
        <v>bombas/motobombas/compressores/componentes/acessorios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>
        <f t="shared" si="2"/>
        <v>140</v>
      </c>
      <c r="G72" s="121">
        <f t="shared" si="3"/>
        <v>540</v>
      </c>
      <c r="H72" s="121" t="str">
        <f>IFERROR(VLOOKUP(G72,base!$C$2:$D$133,2,FALSE),"")</f>
        <v>equipamentos/materiais p/irrigacao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>
        <f t="shared" si="3"/>
        <v>548</v>
      </c>
      <c r="H73" s="121" t="str">
        <f>IFERROR(VLOOKUP(G73,base!$C$2:$D$133,2,FALSE),"")</f>
        <v>equipamentos/materiais/suprimentos tratamento de agua/esgoto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>
        <f t="shared" si="2"/>
        <v>150</v>
      </c>
      <c r="G74" s="121">
        <f t="shared" si="3"/>
        <v>550</v>
      </c>
      <c r="H74" s="121" t="str">
        <f>IFERROR(VLOOKUP(G74,base!$C$2:$D$133,2,FALSE),"")</f>
        <v>equipamentos/pecas/aces. p/constr./conserv. rodovias/portos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>
        <f t="shared" si="3"/>
        <v>555</v>
      </c>
      <c r="H75" s="121" t="str">
        <f>IFERROR(VLOOKUP(G75,base!$C$2:$D$133,2,FALSE),"")</f>
        <v>equipamentos/pecas/acessorios p/mineracao/escavacao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>
        <f t="shared" si="2"/>
        <v>160</v>
      </c>
      <c r="G76" s="121">
        <f t="shared" si="3"/>
        <v>565</v>
      </c>
      <c r="H76" s="121" t="str">
        <f>IFERROR(VLOOKUP(G76,base!$C$2:$D$133,2,FALSE),"")</f>
        <v>equipamentos/acessorios p/transporte de mercadorias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>
        <f t="shared" si="3"/>
        <v>580</v>
      </c>
      <c r="H77" s="121" t="str">
        <f>IFERROR(VLOOKUP(G77,base!$C$2:$D$133,2,FALSE),"")</f>
        <v>equipamentos/pecas/acessorios p/ajardinamento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>
        <f t="shared" si="2"/>
        <v>185</v>
      </c>
      <c r="G78" s="121">
        <f t="shared" si="3"/>
        <v>593</v>
      </c>
      <c r="H78" s="121" t="str">
        <f>IFERROR(VLOOKUP(G78,base!$C$2:$D$133,2,FALSE),"")</f>
        <v>elevadores/pontes rolantes/guindastes/talhas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>
        <f t="shared" si="3"/>
        <v>595</v>
      </c>
      <c r="H79" s="121" t="str">
        <f>IFERROR(VLOOKUP(G79,base!$C$2:$D$133,2,FALSE),"")</f>
        <v>veiculos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>
        <f t="shared" si="2"/>
        <v>205</v>
      </c>
      <c r="G80" s="121">
        <f t="shared" si="3"/>
        <v>600</v>
      </c>
      <c r="H80" s="121" t="str">
        <f>IFERROR(VLOOKUP(G80,base!$C$2:$D$133,2,FALSE),"")</f>
        <v>equipamentos/pecas/materiais/acessorios p/conserv. veiculos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>
        <f t="shared" si="3"/>
        <v>685</v>
      </c>
      <c r="H81" s="121" t="str">
        <f>IFERROR(VLOOKUP(G81,base!$C$2:$D$133,2,FALSE),"")</f>
        <v>equipamentos/pecas/acessorios p/agricultura/pecuaria e pesca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>
        <f t="shared" si="2"/>
        <v>215</v>
      </c>
      <c r="G82" s="121">
        <f t="shared" si="3"/>
        <v>736</v>
      </c>
      <c r="H82" s="121" t="str">
        <f>IFERROR(VLOOKUP(G82,base!$C$2:$D$133,2,FALSE),"")</f>
        <v>alimentacao humana especial/manipuladas/fracionada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>
        <f t="shared" si="3"/>
        <v>745</v>
      </c>
      <c r="H83" s="121" t="str">
        <f>IFERROR(VLOOKUP(G83,base!$C$2:$D$133,2,FALSE),"")</f>
        <v>pneus/camaras/protetores/materiais p/consertos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>
        <f t="shared" si="2"/>
        <v>245</v>
      </c>
      <c r="G84" s="121">
        <f t="shared" si="3"/>
        <v>748</v>
      </c>
      <c r="H84" s="121" t="str">
        <f>IFERROR(VLOOKUP(G84,base!$C$2:$D$133,2,FALSE),"")</f>
        <v>equipamentos/pecas/acessorios p/navegacao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>
        <f t="shared" si="3"/>
        <v>750</v>
      </c>
      <c r="H85" s="121" t="str">
        <f>IFERROR(VLOOKUP(G85,base!$C$2:$D$133,2,FALSE),"")</f>
        <v>materiais/acessorios/pecas fundidas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>
        <f t="shared" si="2"/>
        <v>250</v>
      </c>
      <c r="G86" s="121">
        <f t="shared" si="3"/>
        <v>754</v>
      </c>
      <c r="H86" s="121" t="str">
        <f>IFERROR(VLOOKUP(G86,base!$C$2:$D$133,2,FALSE),"")</f>
        <v>equipamentos p/lancamentos/pouso/manobras de aeronaves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>
        <f t="shared" si="3"/>
        <v>757</v>
      </c>
      <c r="H87" s="121" t="str">
        <f>IFERROR(VLOOKUP(G87,base!$C$2:$D$133,2,FALSE),"")</f>
        <v>combustiveis/lubrificantes/derivados de petroleo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>
        <f t="shared" si="2"/>
        <v>255</v>
      </c>
      <c r="G88" s="121">
        <f t="shared" si="3"/>
        <v>758</v>
      </c>
      <c r="H88" s="121" t="str">
        <f>IFERROR(VLOOKUP(G88,base!$C$2:$D$133,2,FALSE),"")</f>
        <v>botijoes/instalacoes industriais de gas glp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>
        <f t="shared" si="3"/>
        <v>760</v>
      </c>
      <c r="H89" s="121" t="str">
        <f>IFERROR(VLOOKUP(G89,base!$C$2:$D$133,2,FALSE),"")</f>
        <v>armamentos/explosivos/municoes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>
        <f t="shared" si="2"/>
        <v>260</v>
      </c>
      <c r="G90" s="121">
        <f t="shared" si="3"/>
        <v>773</v>
      </c>
      <c r="H90" s="121" t="str">
        <f>IFERROR(VLOOKUP(G90,base!$C$2:$D$133,2,FALSE),"")</f>
        <v>alimentacao humana - prod.origem animal in natura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>
        <f t="shared" si="3"/>
        <v>775</v>
      </c>
      <c r="H91" s="121" t="str">
        <f>IFERROR(VLOOKUP(G91,base!$C$2:$D$133,2,FALSE),"")</f>
        <v>alimentacao humana - prod.especial/manipulados/pre-elaborado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>
        <f t="shared" si="2"/>
        <v>270</v>
      </c>
      <c r="G92" s="121">
        <f t="shared" si="3"/>
        <v>779</v>
      </c>
      <c r="H92" s="121" t="str">
        <f>IFERROR(VLOOKUP(G92,base!$C$2:$D$133,2,FALSE),"")</f>
        <v>alimentacao humana-prod.origem animal embutidos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>
        <f t="shared" si="3"/>
        <v>784</v>
      </c>
      <c r="H93" s="121" t="str">
        <f>IFERROR(VLOOKUP(G93,base!$C$2:$D$133,2,FALSE),"")</f>
        <v>alimentacao humana - produtos de origem vegetal in natura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>
        <f t="shared" si="2"/>
        <v>285</v>
      </c>
      <c r="G94" s="121">
        <f t="shared" si="3"/>
        <v>788</v>
      </c>
      <c r="H94" s="121" t="str">
        <f>IFERROR(VLOOKUP(G94,base!$C$2:$D$133,2,FALSE),"")</f>
        <v>alimentacao humana - laticinios e correlatos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>
        <f t="shared" si="3"/>
        <v>792</v>
      </c>
      <c r="H95" s="121" t="str">
        <f>IFERROR(VLOOKUP(G95,base!$C$2:$D$133,2,FALSE),"")</f>
        <v>alimentacao humana - produtos nao pereciveis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>
        <f t="shared" si="2"/>
        <v>290</v>
      </c>
      <c r="G96" s="121">
        <f t="shared" si="3"/>
        <v>796</v>
      </c>
      <c r="H96" s="121" t="str">
        <f>IFERROR(VLOOKUP(G96,base!$C$2:$D$133,2,FALSE),"")</f>
        <v>alimentacao humana - produtos de panificacao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>
        <f t="shared" si="3"/>
        <v>802</v>
      </c>
      <c r="H97" s="121" t="str">
        <f>IFERROR(VLOOKUP(G97,base!$C$2:$D$133,2,FALSE),"")</f>
        <v>alimentacao humana: enteral/oral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>
        <f t="shared" si="2"/>
        <v>295</v>
      </c>
      <c r="G98" s="121">
        <f t="shared" si="3"/>
        <v>803</v>
      </c>
      <c r="H98" s="121" t="str">
        <f>IFERROR(VLOOKUP(G98,base!$C$2:$D$133,2,FALSE),"")</f>
        <v>alimentacao humana: produtos coloniais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>
        <f t="shared" si="3"/>
        <v>805</v>
      </c>
      <c r="H99" s="121" t="str">
        <f>IFERROR(VLOOKUP(G99,base!$C$2:$D$133,2,FALSE),"")</f>
        <v>equipamentos e gases uso hopitalar/laboratorial/industrial</v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>
        <f t="shared" si="2"/>
        <v>320</v>
      </c>
      <c r="G100" s="121">
        <f t="shared" si="3"/>
        <v>820</v>
      </c>
      <c r="H100" s="121" t="str">
        <f>IFERROR(VLOOKUP(G100,base!$C$2:$D$133,2,FALSE),"")</f>
        <v>equipamentos/materiais p/industria farmaceutica</v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>
        <f t="shared" si="3"/>
        <v>830</v>
      </c>
      <c r="H101" s="121" t="str">
        <f>IFERROR(VLOOKUP(G101,base!$C$2:$D$133,2,FALSE),"")</f>
        <v>equipamentos/materiais p/laboratorio</v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>
        <f t="shared" si="2"/>
        <v>345</v>
      </c>
      <c r="G102" s="121">
        <f t="shared" si="3"/>
        <v>855</v>
      </c>
      <c r="H102" s="121" t="str">
        <f>IFERROR(VLOOKUP(G102,base!$C$2:$D$133,2,FALSE),"")</f>
        <v>diagnostica</v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>
        <f t="shared" si="3"/>
        <v>870</v>
      </c>
      <c r="H103" s="121" t="str">
        <f>IFERROR(VLOOKUP(G103,base!$C$2:$D$133,2,FALSE),"")</f>
        <v>equipamentos/materiais medico-hospitalares/enfermagem</v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>
        <f t="shared" si="2"/>
        <v>350</v>
      </c>
      <c r="G104" s="121">
        <f t="shared" si="3"/>
        <v>880</v>
      </c>
      <c r="H104" s="121" t="str">
        <f>IFERROR(VLOOKUP(G104,base!$C$2:$D$133,2,FALSE),"")</f>
        <v>medicamentos de uso humano</v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>
        <f t="shared" si="3"/>
        <v>882</v>
      </c>
      <c r="H105" s="121" t="str">
        <f>IFERROR(VLOOKUP(G105,base!$C$2:$D$133,2,FALSE),"")</f>
        <v>medicamentos importados (uso humano)</v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>
        <f t="shared" si="2"/>
        <v>360</v>
      </c>
      <c r="G106" s="121">
        <f t="shared" si="3"/>
        <v>884</v>
      </c>
      <c r="H106" s="121" t="str">
        <f>IFERROR(VLOOKUP(G106,base!$C$2:$D$133,2,FALSE),"")</f>
        <v>medicamentos de uso humano - excepcionais</v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>
        <f t="shared" si="3"/>
        <v>886</v>
      </c>
      <c r="H107" s="121" t="str">
        <f>IFERROR(VLOOKUP(G107,base!$C$2:$D$133,2,FALSE),"")</f>
        <v>medicamentos de uso humano - especiais</v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>
        <f t="shared" si="2"/>
        <v>380</v>
      </c>
      <c r="G108" s="121">
        <f t="shared" si="3"/>
        <v>888</v>
      </c>
      <c r="H108" s="121" t="str">
        <f>IFERROR(VLOOKUP(G108,base!$C$2:$D$133,2,FALSE),"")</f>
        <v>medicamentos de uso humano - genericos</v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>
        <f t="shared" si="3"/>
        <v>890</v>
      </c>
      <c r="H109" s="121" t="str">
        <f>IFERROR(VLOOKUP(G109,base!$C$2:$D$133,2,FALSE),"")</f>
        <v>materiais p/higiene pessoal/profilaxia</v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>
        <f t="shared" si="2"/>
        <v>390</v>
      </c>
      <c r="G110" s="121">
        <f t="shared" si="3"/>
        <v>905</v>
      </c>
      <c r="H110" s="121" t="str">
        <f>IFERROR(VLOOKUP(G110,base!$C$2:$D$133,2,FALSE),"")</f>
        <v>servicos: orteses/proteses</v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>
        <f t="shared" si="3"/>
        <v>910</v>
      </c>
      <c r="H111" s="121" t="str">
        <f>IFERROR(VLOOKUP(G111,base!$C$2:$D$133,2,FALSE),"")</f>
        <v>equipamentos/materiais odontologicos</v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>
        <f t="shared" si="2"/>
        <v>395</v>
      </c>
      <c r="G112" s="121">
        <f t="shared" si="3"/>
        <v>930</v>
      </c>
      <c r="H112" s="121" t="str">
        <f>IFERROR(VLOOKUP(G112,base!$C$2:$D$133,2,FALSE),"")</f>
        <v>equipamentos/materiais/medicamentos veterinarios</v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>
        <f t="shared" si="3"/>
        <v>950</v>
      </c>
      <c r="H113" s="121" t="str">
        <f>IFERROR(VLOOKUP(G113,base!$C$2:$D$133,2,FALSE),"")</f>
        <v>animais</v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>
        <f t="shared" si="2"/>
        <v>397</v>
      </c>
      <c r="G114" s="121">
        <f t="shared" si="3"/>
        <v>960</v>
      </c>
      <c r="H114" s="121" t="str">
        <f>IFERROR(VLOOKUP(G114,base!$C$2:$D$133,2,FALSE),"")</f>
        <v>forragens e outros alimentos p/animais</v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>
        <f t="shared" si="3"/>
        <v>965</v>
      </c>
      <c r="H115" s="121" t="str">
        <f>IFERROR(VLOOKUP(G115,base!$C$2:$D$133,2,FALSE),"")</f>
        <v>adubos/corretivos do solo</v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>
        <f t="shared" si="2"/>
        <v>400</v>
      </c>
      <c r="G116" s="121">
        <f t="shared" si="3"/>
        <v>970</v>
      </c>
      <c r="H116" s="121" t="str">
        <f>IFERROR(VLOOKUP(G116,base!$C$2:$D$133,2,FALSE),"")</f>
        <v>defensivos agricolas/domesticos</v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>
        <f t="shared" si="3"/>
        <v>980</v>
      </c>
      <c r="H117" s="121" t="str">
        <f>IFERROR(VLOOKUP(G117,base!$C$2:$D$133,2,FALSE),"")</f>
        <v>sementes/mudas de plantas</v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>
        <f t="shared" si="2"/>
        <v>405</v>
      </c>
      <c r="G118" s="121">
        <f t="shared" si="3"/>
        <v>990</v>
      </c>
      <c r="H118" s="121" t="str">
        <f>IFERROR(VLOOKUP(G118,base!$C$2:$D$133,2,FALSE),"")</f>
        <v>produtos quimicos de limpeza/higiene</v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>
        <f t="shared" si="2"/>
        <v>410</v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>
        <f t="shared" si="2"/>
        <v>420</v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>
        <f t="shared" si="2"/>
        <v>428</v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>
        <f t="shared" si="2"/>
        <v>435</v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>
        <f t="shared" si="2"/>
        <v>440</v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>
        <f t="shared" si="2"/>
        <v>445</v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>
        <f t="shared" si="4"/>
        <v>450</v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>
        <f t="shared" si="4"/>
        <v>452</v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>
        <f t="shared" si="4"/>
        <v>460</v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>
        <f t="shared" si="4"/>
        <v>461</v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>
        <f t="shared" si="4"/>
        <v>463</v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>
        <f t="shared" si="4"/>
        <v>465</v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>
        <f t="shared" si="4"/>
        <v>475</v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>
        <f t="shared" si="4"/>
        <v>480</v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>
        <f t="shared" si="4"/>
        <v>495</v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>
        <f t="shared" si="4"/>
        <v>505</v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>
        <f t="shared" si="4"/>
        <v>510</v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>
        <f t="shared" si="4"/>
        <v>515</v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>
        <f t="shared" si="4"/>
        <v>535</v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>
        <f t="shared" si="4"/>
        <v>540</v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>
        <f t="shared" si="4"/>
        <v>548</v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>
        <f t="shared" si="4"/>
        <v>550</v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>
        <f t="shared" si="4"/>
        <v>555</v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>
        <f t="shared" si="4"/>
        <v>565</v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>
        <f t="shared" si="4"/>
        <v>580</v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>
        <f t="shared" si="4"/>
        <v>593</v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>
        <f t="shared" si="4"/>
        <v>595</v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>
        <f t="shared" si="4"/>
        <v>600</v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>
        <f t="shared" si="4"/>
        <v>685</v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>
        <f t="shared" si="4"/>
        <v>736</v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>
        <f t="shared" si="4"/>
        <v>745</v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>
        <f t="shared" si="4"/>
        <v>748</v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>
        <f t="shared" si="4"/>
        <v>750</v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>
        <f t="shared" si="4"/>
        <v>754</v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>
        <f t="shared" si="4"/>
        <v>757</v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>
        <f t="shared" si="4"/>
        <v>758</v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>
        <f t="shared" si="4"/>
        <v>760</v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>
        <f t="shared" si="4"/>
        <v>773</v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>
        <f t="shared" si="6"/>
        <v>775</v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>
        <f t="shared" si="6"/>
        <v>779</v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>
        <f t="shared" si="6"/>
        <v>784</v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>
        <f t="shared" si="6"/>
        <v>788</v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>
        <f t="shared" si="6"/>
        <v>792</v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>
        <f t="shared" si="6"/>
        <v>796</v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>
        <f t="shared" si="6"/>
        <v>802</v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>
        <f t="shared" si="6"/>
        <v>803</v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>
        <f t="shared" si="6"/>
        <v>805</v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>
        <f t="shared" si="6"/>
        <v>820</v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>
        <f t="shared" si="6"/>
        <v>830</v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>
        <f t="shared" si="6"/>
        <v>855</v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>
        <f t="shared" si="6"/>
        <v>870</v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>
        <f t="shared" si="6"/>
        <v>880</v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>
        <f t="shared" si="6"/>
        <v>882</v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>
        <f t="shared" si="6"/>
        <v>884</v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>
        <f t="shared" si="6"/>
        <v>886</v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>
        <f t="shared" si="6"/>
        <v>888</v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>
        <f t="shared" si="6"/>
        <v>890</v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>
        <f t="shared" si="6"/>
        <v>905</v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>
        <f t="shared" si="6"/>
        <v>910</v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>
        <f t="shared" si="6"/>
        <v>930</v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>
        <f t="shared" si="6"/>
        <v>950</v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>
        <f t="shared" si="6"/>
        <v>960</v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>
        <f t="shared" si="6"/>
        <v>965</v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>
        <f t="shared" si="6"/>
        <v>970</v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>
        <f t="shared" si="6"/>
        <v>980</v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>
        <f t="shared" si="6"/>
        <v>990</v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2021-08-09T13:59:58Z</cp:lastPrinted>
  <dcterms:created xsi:type="dcterms:W3CDTF">2014-12-09T12:52:40Z</dcterms:created>
  <dcterms:modified xsi:type="dcterms:W3CDTF">2021-08-09T14:00:01Z</dcterms:modified>
</cp:coreProperties>
</file>