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"/>
    </mc:Choice>
  </mc:AlternateContent>
  <xr:revisionPtr revIDLastSave="0" documentId="13_ncr:1_{05C3FC46-3AB2-4D34-8EF1-DBB09BB639F0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4" i="3" l="1"/>
  <c r="B14" i="3" s="1"/>
  <c r="O14" i="3"/>
  <c r="Q14" i="3"/>
  <c r="K17" i="3"/>
  <c r="B17" i="3" s="1"/>
  <c r="K15" i="3" l="1"/>
  <c r="B15" i="3" s="1"/>
  <c r="K16" i="3"/>
  <c r="B16" i="3" s="1"/>
  <c r="K18" i="3"/>
  <c r="B18" i="3" s="1"/>
  <c r="K19" i="3"/>
  <c r="B19" i="3" s="1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<sst xmlns="http://schemas.openxmlformats.org/spreadsheetml/2006/main" count="15106" uniqueCount="3984">
  <si>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</si>
  <si>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</si>
  <si>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</si>
  <si>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</si>
  <si>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</si>
  <si>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</si>
  <si>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</si>
  <si>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</si>
  <si>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</si>
  <si>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</si>
  <si>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</si>
  <si>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</si>
  <si>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</si>
  <si>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</si>
  <si>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</si>
  <si>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</si>
  <si>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</si>
  <si>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</si>
  <si>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</si>
  <si>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</si>
  <si>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</si>
  <si>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</si>
  <si>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</si>
  <si>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</si>
  <si>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</si>
  <si>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</si>
  <si>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</si>
  <si>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</si>
  <si>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</si>
  <si>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</si>
  <si>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</si>
  <si>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</si>
  <si>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</si>
  <si>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</si>
  <si>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</si>
  <si>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</si>
  <si>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</si>
  <si>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</si>
  <si>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</si>
  <si>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</si>
  <si>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</si>
  <si>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</si>
  <si>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</si>
  <si>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</si>
  <si>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</si>
  <si>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</si>
  <si>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</si>
  <si>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</si>
  <si>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</si>
  <si>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</si>
  <si>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</si>
  <si>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</si>
  <si>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</si>
  <si>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</si>
  <si>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</si>
  <si>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</si>
  <si>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</si>
  <si>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</si>
  <si>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</si>
  <si>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</si>
  <si>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</si>
  <si>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</si>
  <si>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</si>
  <si>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</si>
  <si>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</si>
  <si>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</si>
  <si>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</si>
  <si>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</si>
  <si>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</si>
  <si>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</si>
  <si>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</si>
  <si>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</si>
  <si>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</si>
  <si>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</si>
  <si>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</si>
  <si>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</si>
  <si>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</si>
  <si>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</si>
  <si>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</si>
  <si>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</si>
  <si>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</si>
  <si>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</si>
  <si>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</si>
  <si>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</si>
  <si>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</si>
  <si>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</si>
  <si>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</si>
  <si>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</si>
  <si>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</si>
  <si>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</si>
  <si>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</si>
  <si>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</si>
  <si>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</si>
  <si>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</si>
  <si>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</si>
  <si>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</si>
  <si>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</si>
  <si>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</si>
  <si>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</si>
  <si>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</si>
  <si>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</si>
  <si>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</si>
  <si>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</si>
  <si>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</si>
  <si>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</si>
  <si>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</si>
  <si>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</si>
  <si>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</si>
  <si>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</si>
  <si>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</si>
  <si>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</si>
  <si>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</si>
  <si>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</si>
  <si>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</si>
  <si>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</si>
  <si>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</si>
  <si>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</si>
  <si>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</si>
  <si>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</si>
  <si>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</si>
  <si>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</si>
  <si>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</si>
  <si>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</si>
  <si>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</si>
  <si>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</si>
  <si>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</si>
  <si>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</si>
  <si>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</si>
  <si>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</si>
  <si>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</si>
  <si>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</si>
  <si>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</si>
  <si>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</si>
  <si>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</si>
  <si>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</si>
  <si>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</si>
  <si>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</si>
  <si>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</si>
  <si>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</si>
  <si>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</si>
  <si>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</si>
  <si>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</si>
  <si>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</si>
  <si>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</si>
  <si>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</si>
  <si>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</si>
  <si>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</si>
  <si>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</si>
  <si>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</si>
  <si>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</si>
  <si>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</si>
  <si>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</si>
  <si>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</si>
  <si>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</si>
  <si>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</si>
  <si>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</si>
  <si>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</si>
  <si>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</si>
  <si>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</si>
  <si>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</si>
  <si>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</si>
  <si>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</si>
  <si>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</si>
  <si>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</si>
  <si>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</si>
  <si>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</si>
  <si>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</si>
  <si>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</si>
  <si>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</si>
  <si>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</si>
  <si>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</si>
  <si>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</si>
  <si>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</si>
  <si>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</si>
  <si>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</si>
  <si>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</si>
  <si>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</si>
  <si>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</si>
  <si>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</si>
  <si>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</si>
  <si>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</si>
  <si>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</si>
  <si>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</si>
  <si>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</si>
  <si>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</si>
  <si>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</si>
  <si>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</si>
  <si>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</si>
  <si>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</si>
  <si>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</si>
  <si>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</si>
  <si>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</si>
  <si>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</si>
  <si>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</si>
  <si>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</si>
  <si>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</si>
  <si>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</si>
  <si>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</si>
  <si>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</si>
  <si>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</si>
  <si>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</si>
  <si>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</si>
  <si>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</si>
  <si>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</si>
  <si>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</si>
  <si>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</si>
  <si>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</si>
  <si>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</si>
  <si>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</si>
  <si>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</si>
  <si>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</si>
  <si>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</si>
  <si>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</si>
  <si>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</si>
  <si>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</si>
  <si>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</si>
  <si>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</si>
  <si>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</si>
  <si>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</si>
  <si>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</si>
  <si>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</si>
  <si>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</si>
  <si>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</si>
  <si>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</si>
  <si>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</si>
  <si>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</si>
  <si>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</si>
  <si>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</si>
  <si>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</si>
  <si>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</si>
  <si>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</si>
  <si>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</si>
  <si>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</si>
  <si>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</si>
  <si>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</si>
  <si>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</si>
  <si>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</si>
  <si>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</si>
  <si>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</si>
  <si>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</si>
  <si>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</si>
  <si>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</si>
  <si>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</si>
  <si>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</si>
  <si>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</si>
  <si>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</si>
  <si>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</si>
  <si>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</si>
  <si>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</si>
  <si>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</si>
  <si>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</si>
  <si>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</si>
  <si>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</si>
  <si>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</si>
  <si>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</si>
  <si>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</si>
  <si>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</si>
  <si>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</si>
  <si>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</si>
  <si>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</si>
  <si>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</si>
  <si>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</si>
  <si>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</si>
  <si>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</si>
  <si>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</si>
  <si>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</si>
  <si>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</si>
  <si>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</si>
  <si>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</si>
  <si>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</si>
  <si>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</si>
  <si>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</si>
  <si>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</si>
  <si>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</si>
  <si>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</si>
  <si>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</si>
  <si>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</si>
  <si>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</si>
  <si>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</si>
  <si>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</si>
  <si>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</si>
  <si>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</si>
  <si>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</si>
  <si>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</si>
  <si>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</si>
  <si>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</si>
  <si>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</si>
  <si>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</si>
  <si>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</si>
  <si>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</si>
  <si>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</si>
  <si>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</si>
  <si>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</si>
  <si>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</si>
  <si>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</si>
  <si>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</si>
  <si>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</si>
  <si>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</si>
  <si>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</si>
  <si>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</si>
  <si>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</si>
  <si>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</si>
  <si>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</si>
  <si>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</si>
  <si>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</si>
  <si>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</si>
  <si>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</si>
  <si>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</si>
  <si>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</si>
  <si>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</si>
  <si>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</si>
  <si>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</si>
  <si>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</si>
  <si>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</si>
  <si>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</si>
  <si>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</si>
  <si>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</si>
  <si>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</si>
  <si>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</si>
  <si>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</si>
  <si>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</si>
  <si>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</si>
  <si>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</si>
  <si>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</si>
  <si>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</si>
  <si>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</si>
  <si>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</si>
  <si>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</si>
  <si>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</si>
  <si>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</si>
  <si>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</si>
  <si>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</si>
  <si>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</si>
  <si>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</si>
  <si>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</si>
  <si>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</si>
  <si>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</si>
  <si>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</si>
  <si>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</si>
  <si>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</si>
  <si>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</si>
  <si>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</si>
  <si>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</si>
  <si>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</si>
  <si>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</si>
  <si>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</si>
  <si>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</si>
  <si>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</si>
  <si>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</si>
  <si>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</si>
  <si>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</si>
  <si>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</si>
  <si>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</si>
  <si>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</si>
  <si>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</si>
  <si>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</si>
  <si>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</si>
  <si>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</si>
  <si>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</si>
  <si>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</si>
  <si>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</si>
  <si>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</si>
  <si>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</si>
  <si>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</si>
  <si>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</si>
  <si>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</si>
  <si>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</si>
  <si>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</si>
  <si>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</si>
  <si>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</si>
  <si>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</si>
  <si>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</si>
  <si>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</si>
  <si>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</si>
  <si>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</si>
  <si>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</si>
  <si>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</si>
  <si>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</si>
  <si>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</si>
  <si>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</si>
  <si>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</si>
  <si>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</si>
  <si>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</si>
  <si>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</si>
  <si>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</si>
  <si>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</si>
  <si>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</si>
  <si>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</si>
  <si>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</si>
  <si>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</si>
  <si>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</si>
  <si>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</si>
  <si>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</si>
  <si>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</si>
  <si>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</si>
  <si>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</si>
  <si>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</si>
  <si>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</si>
  <si>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</si>
  <si>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</si>
  <si>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</si>
  <si>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</si>
  <si>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</si>
  <si>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</si>
  <si>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</si>
  <si>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</si>
  <si>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</si>
  <si>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</si>
  <si>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</si>
  <si>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</si>
  <si>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</si>
  <si>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</si>
  <si>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</si>
  <si>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</si>
  <si>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</si>
  <si>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</si>
  <si>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</si>
  <si>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</si>
  <si>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</si>
  <si>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</si>
  <si>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</si>
  <si>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</si>
  <si>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</si>
  <si>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</si>
  <si>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</si>
  <si>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</si>
  <si>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</si>
  <si>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</si>
  <si>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</si>
  <si>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</si>
  <si>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</si>
  <si>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</si>
  <si>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</si>
  <si>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</si>
  <si>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</si>
  <si>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</si>
  <si>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</si>
  <si>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</si>
  <si>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</si>
  <si>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</si>
  <si>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</si>
  <si>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</si>
  <si>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</si>
  <si>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</si>
  <si>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</si>
  <si>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</si>
  <si>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</si>
  <si>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</si>
  <si>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</si>
  <si>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</si>
  <si>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</si>
  <si>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</si>
  <si>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</si>
  <si>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</si>
  <si>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</si>
  <si>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</si>
  <si>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</si>
  <si>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</si>
  <si>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</si>
  <si>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</si>
  <si>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</si>
  <si>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</si>
  <si>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</si>
  <si>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</si>
  <si>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</si>
  <si>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</si>
  <si>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</si>
  <si>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</si>
  <si>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</si>
  <si>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</si>
  <si>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</si>
  <si>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</si>
  <si>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</si>
  <si>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</si>
  <si>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</si>
  <si>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</si>
  <si>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</si>
  <si>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</si>
  <si>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</si>
  <si>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</si>
  <si>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</si>
  <si>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</si>
  <si>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</si>
  <si>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</si>
  <si>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</si>
  <si>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</si>
  <si>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</si>
  <si>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</si>
  <si>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</si>
  <si>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</si>
  <si>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</si>
  <si>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</si>
  <si>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</si>
  <si>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</si>
  <si>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</si>
  <si>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</si>
  <si>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</si>
  <si>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</si>
  <si>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</si>
  <si>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</si>
  <si>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</si>
  <si>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</si>
  <si>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</si>
  <si>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</si>
  <si>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</si>
  <si>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</si>
  <si>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</si>
  <si>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</si>
  <si>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</si>
  <si>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</si>
  <si>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</si>
  <si>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</si>
  <si>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</si>
  <si>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</si>
  <si>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</si>
  <si>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</si>
  <si>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</si>
  <si>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</si>
  <si>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</si>
  <si>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</si>
  <si>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</si>
  <si>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</si>
  <si>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</si>
  <si>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</si>
  <si>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</si>
  <si>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</si>
  <si>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</si>
  <si>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</si>
  <si>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</si>
  <si>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</si>
  <si>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</si>
  <si>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</si>
  <si>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</si>
  <si>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</si>
  <si>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</si>
  <si>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</si>
  <si>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</si>
  <si>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</si>
  <si>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</si>
  <si>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</si>
  <si>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</si>
  <si>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</si>
  <si>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</si>
  <si>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</si>
  <si>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</si>
  <si>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</si>
  <si>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</si>
  <si>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</si>
  <si>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</si>
  <si>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</si>
  <si>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</si>
  <si>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</si>
  <si>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</si>
  <si>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</si>
  <si>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</si>
  <si>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</si>
  <si>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</si>
  <si>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</si>
  <si>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</si>
  <si>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</si>
  <si>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</si>
  <si>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</si>
  <si>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</si>
  <si>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</si>
  <si>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</si>
  <si>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</si>
  <si>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</si>
  <si>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</si>
  <si>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</si>
  <si>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</si>
  <si>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</si>
  <si>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</si>
  <si>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</si>
  <si>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</si>
  <si>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</si>
  <si>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</si>
  <si>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</si>
  <si>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</si>
  <si>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</si>
  <si>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</si>
  <si>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</si>
  <si>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</si>
  <si>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</si>
  <si>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</si>
  <si>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</si>
  <si>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</si>
  <si>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</si>
  <si>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</si>
  <si>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</si>
  <si>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</si>
  <si>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</si>
  <si>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</si>
  <si>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</si>
  <si>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</si>
  <si>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</si>
  <si>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</si>
  <si>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</si>
  <si>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</si>
  <si>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</si>
  <si>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</si>
  <si>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</si>
  <si>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</si>
  <si>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</si>
  <si>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</si>
  <si>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</si>
  <si>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</si>
  <si>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</si>
  <si>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</si>
  <si>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</si>
  <si>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</si>
  <si>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</si>
  <si>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</si>
  <si>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</si>
  <si>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</si>
  <si>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</si>
  <si>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</si>
  <si>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</si>
  <si>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</si>
  <si>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</si>
  <si>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</si>
  <si>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</si>
  <si>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</si>
  <si>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</si>
  <si>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</si>
  <si>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</si>
  <si>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</si>
  <si>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</si>
  <si>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</si>
  <si>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</si>
  <si>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</si>
  <si>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</si>
  <si>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</si>
  <si>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</si>
  <si>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</si>
  <si>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</si>
  <si>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</si>
  <si>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</si>
  <si>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</si>
  <si>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</si>
  <si>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</si>
  <si>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</si>
  <si>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</si>
  <si>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</si>
  <si>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</si>
  <si>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</si>
  <si>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</si>
  <si>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</si>
  <si>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</si>
  <si>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</si>
  <si>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</si>
  <si>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</si>
  <si>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</si>
  <si>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</si>
  <si>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</si>
  <si>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</si>
  <si>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</si>
  <si>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</si>
  <si>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</si>
  <si>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</si>
  <si>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</si>
  <si>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</si>
  <si>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</si>
  <si>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</si>
  <si>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</si>
  <si>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</si>
  <si>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</si>
  <si>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</si>
  <si>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</si>
  <si>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</si>
  <si>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</si>
  <si>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</si>
  <si>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</si>
  <si>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</si>
  <si>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</si>
  <si>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</si>
  <si>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</si>
  <si>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</si>
  <si>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</si>
  <si>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</si>
  <si>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</si>
  <si>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</si>
  <si>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</si>
  <si>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</si>
  <si>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</si>
  <si>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</si>
  <si>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</si>
  <si>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</si>
  <si>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</si>
  <si>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</si>
  <si>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</si>
  <si>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</si>
  <si>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</si>
  <si>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</si>
  <si>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</si>
  <si>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</si>
  <si>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</si>
  <si>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</si>
  <si>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</si>
  <si>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</si>
  <si>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</si>
  <si>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</si>
  <si>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</si>
  <si>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</si>
  <si>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</si>
  <si>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</si>
  <si>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</si>
  <si>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</si>
  <si>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</si>
  <si>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</si>
  <si>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</si>
  <si>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</si>
  <si>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</si>
  <si>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</si>
  <si>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</si>
  <si>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</si>
  <si>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</si>
  <si>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</si>
  <si>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</si>
  <si>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</si>
  <si>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</si>
  <si>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</si>
  <si>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</si>
  <si>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</si>
  <si>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</si>
  <si>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</si>
  <si>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</si>
  <si>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</si>
  <si>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</si>
  <si>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</si>
  <si>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</si>
  <si>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</si>
  <si>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</si>
  <si>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</si>
  <si>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</si>
  <si>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</si>
  <si>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</si>
  <si>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</si>
  <si>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</si>
  <si>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</si>
  <si>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</si>
  <si>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</si>
  <si>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</si>
  <si>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</si>
  <si>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</si>
  <si>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</si>
  <si>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</si>
  <si>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</si>
  <si>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</si>
  <si>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</si>
  <si>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</si>
  <si>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</si>
  <si>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</si>
  <si>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</si>
  <si>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</si>
  <si>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</si>
  <si>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</si>
  <si>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</si>
  <si>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</si>
  <si>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</si>
  <si>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</si>
  <si>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</si>
  <si>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</si>
  <si>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</si>
  <si>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</si>
  <si>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</si>
  <si>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</si>
  <si>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</si>
  <si>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</si>
  <si>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</si>
  <si>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</si>
  <si>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</si>
  <si>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</si>
  <si>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</si>
  <si>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</si>
  <si>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</si>
  <si>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</si>
  <si>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</si>
  <si>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</si>
  <si>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</si>
  <si>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</si>
  <si>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</si>
  <si>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</si>
  <si>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</si>
  <si>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</si>
  <si>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</si>
  <si>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</si>
  <si>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</si>
  <si>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</si>
  <si>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</si>
  <si>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</si>
  <si>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</si>
  <si>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</si>
  <si>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</si>
  <si>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</si>
  <si>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</si>
  <si>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</si>
  <si>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</si>
  <si>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</si>
  <si>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</si>
  <si>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</si>
  <si>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</si>
  <si>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</si>
  <si>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</si>
  <si>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</si>
  <si>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</si>
  <si>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</si>
  <si>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</si>
  <si>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</si>
  <si>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</si>
  <si>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</si>
  <si>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</si>
  <si>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</si>
  <si>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</si>
  <si>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</si>
  <si>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</si>
  <si>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</si>
  <si>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</si>
  <si>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</si>
  <si>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</si>
  <si>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</si>
  <si>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</si>
  <si>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</si>
  <si>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</si>
  <si>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</si>
  <si>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</si>
  <si>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</si>
  <si>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</si>
  <si>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</si>
  <si>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</si>
  <si>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</si>
  <si>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</si>
  <si>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</si>
  <si>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</si>
  <si>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</si>
  <si>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</si>
  <si>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</si>
  <si>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</si>
  <si>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</si>
  <si>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</si>
  <si>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</si>
  <si>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</si>
  <si>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</si>
  <si>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</si>
  <si>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</si>
  <si>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</si>
  <si>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</si>
  <si>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</si>
  <si>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</si>
  <si>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</si>
  <si>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</si>
  <si>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</si>
  <si>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</si>
  <si>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</si>
  <si>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</si>
  <si>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</si>
  <si>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</si>
  <si>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</si>
  <si>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</si>
  <si>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</si>
  <si>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</si>
  <si>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</si>
  <si>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</si>
  <si>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</si>
  <si>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</si>
  <si>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</si>
  <si>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</si>
  <si>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</si>
  <si>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</si>
  <si>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</si>
  <si>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</si>
  <si>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</si>
  <si>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</si>
  <si>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</si>
  <si>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</si>
  <si>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</si>
  <si>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</si>
  <si>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</si>
  <si>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</si>
  <si>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</si>
  <si>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</si>
  <si>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</si>
  <si>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</si>
  <si>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</si>
  <si>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</si>
  <si>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</si>
  <si>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</si>
  <si>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</si>
  <si>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</si>
  <si>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</si>
  <si>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</si>
  <si>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</si>
  <si>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</si>
  <si>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</si>
  <si>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</si>
  <si>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</si>
  <si>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</si>
  <si>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</si>
  <si>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</si>
  <si>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</si>
  <si>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</si>
  <si>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</si>
  <si>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</si>
  <si>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</si>
  <si>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</si>
  <si>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</si>
  <si>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</si>
  <si>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</si>
  <si>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</si>
  <si>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</si>
  <si>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</si>
  <si>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</si>
  <si>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</si>
  <si>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</si>
  <si>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</si>
  <si>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</si>
  <si>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</si>
  <si>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</si>
  <si>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</si>
  <si>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</si>
  <si>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</si>
  <si>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</si>
  <si>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</si>
  <si>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</si>
  <si>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</si>
  <si>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</si>
  <si>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</si>
  <si>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</si>
  <si>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</si>
  <si>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</si>
  <si>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</si>
  <si>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</si>
  <si>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</si>
  <si>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</si>
  <si>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</si>
  <si>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</si>
  <si>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</si>
  <si>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</si>
  <si>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</si>
  <si>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</si>
  <si>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</si>
  <si>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</si>
  <si>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</si>
  <si>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</si>
  <si>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</si>
  <si>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</si>
  <si>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</si>
  <si>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</si>
  <si>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</si>
  <si>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</si>
  <si>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</si>
  <si>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</si>
  <si>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</si>
  <si>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</si>
  <si>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</si>
  <si>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</si>
  <si>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</si>
  <si>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</si>
  <si>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</si>
  <si>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</si>
  <si>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</si>
  <si>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</si>
  <si>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</si>
  <si>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</si>
  <si>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</si>
  <si>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</si>
  <si>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</si>
  <si>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</si>
  <si>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</si>
  <si>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</si>
  <si>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</si>
  <si>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</si>
  <si>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</si>
  <si>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</si>
  <si>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</si>
  <si>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</si>
  <si>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</si>
  <si>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</si>
  <si>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</si>
  <si>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</si>
  <si>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</si>
  <si>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</si>
  <si>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</si>
  <si>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</si>
  <si>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</si>
  <si>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</si>
  <si>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</si>
  <si>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</si>
  <si>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</si>
  <si>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</si>
  <si>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</si>
  <si>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</si>
  <si>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</si>
  <si>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</si>
  <si>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</si>
  <si>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</si>
  <si>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</si>
  <si>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</si>
  <si>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</si>
  <si>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</si>
  <si>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</si>
  <si>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</si>
  <si>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</si>
  <si>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</si>
  <si>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</si>
  <si>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</si>
  <si>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</si>
  <si>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</si>
  <si>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</si>
  <si>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</si>
  <si>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</si>
  <si>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</si>
  <si>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</si>
  <si>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</si>
  <si>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</si>
  <si>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</si>
  <si>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</si>
  <si>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</si>
  <si>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</si>
  <si>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</si>
  <si>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</si>
  <si>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</si>
  <si>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</si>
  <si>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</si>
  <si>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</si>
  <si>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</si>
  <si>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</si>
  <si>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</si>
  <si>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</si>
  <si>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</si>
  <si>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</si>
  <si>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</si>
  <si>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</si>
  <si>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</si>
  <si>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</si>
  <si>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</si>
  <si>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</si>
  <si>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</si>
  <si>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</si>
  <si>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</si>
  <si>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</si>
  <si>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</si>
  <si>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</si>
  <si>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</si>
  <si>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</si>
  <si>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</si>
  <si>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</si>
  <si>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</si>
  <si>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</si>
  <si>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</si>
  <si>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</si>
  <si>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</si>
  <si>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</si>
  <si>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</si>
  <si>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</si>
  <si>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</si>
  <si>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</si>
  <si>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</si>
  <si>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</si>
  <si>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</si>
  <si>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</si>
  <si>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</si>
  <si>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</si>
  <si>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</si>
  <si>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</si>
  <si>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</si>
  <si>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</si>
  <si>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</si>
  <si>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</si>
  <si>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</si>
  <si>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</si>
  <si>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</si>
  <si>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</si>
  <si>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</si>
  <si>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</si>
  <si>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</si>
  <si>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</si>
  <si>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</si>
  <si>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</si>
  <si>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</si>
  <si>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</si>
  <si>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</si>
  <si>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</si>
  <si>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</si>
  <si>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</si>
  <si>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</si>
  <si>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</si>
  <si>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</si>
  <si>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</si>
  <si>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</si>
  <si>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</si>
  <si>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</si>
  <si>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</si>
  <si>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</si>
  <si>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</si>
  <si>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</si>
  <si>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</si>
  <si>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</si>
  <si>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</si>
  <si>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</si>
  <si>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</si>
  <si>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</si>
  <si>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</si>
  <si>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</si>
  <si>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</si>
  <si>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</si>
  <si>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</si>
  <si>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</si>
  <si>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</si>
  <si>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</si>
  <si>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</si>
  <si>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</si>
  <si>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</si>
  <si>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</si>
  <si>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</si>
  <si>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</si>
  <si>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</si>
  <si>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</si>
  <si>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</si>
  <si>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</si>
  <si>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</si>
  <si>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</si>
  <si>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</si>
  <si>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</si>
  <si>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</si>
  <si>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</si>
  <si>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</si>
  <si>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</si>
  <si>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</si>
  <si>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</si>
  <si>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</si>
  <si>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</si>
  <si>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</si>
  <si>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</si>
  <si>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</si>
  <si>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</si>
  <si>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</si>
  <si>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</si>
  <si>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</si>
  <si>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</si>
  <si>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</si>
  <si>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</si>
  <si>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</si>
  <si>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</si>
  <si>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</si>
  <si>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</si>
  <si>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</si>
  <si>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</si>
  <si>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</si>
  <si>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</si>
  <si>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</si>
  <si>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</si>
  <si>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</si>
  <si>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</si>
  <si>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</si>
  <si>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</si>
  <si>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</si>
  <si>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</si>
  <si>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</si>
  <si>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</si>
  <si>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</si>
  <si>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</si>
  <si>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</si>
  <si>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</si>
  <si>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</si>
  <si>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</si>
  <si>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</si>
  <si>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</si>
  <si>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</si>
  <si>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</si>
  <si>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</si>
  <si>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</si>
  <si>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</si>
  <si>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</si>
  <si>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</si>
  <si>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</si>
  <si>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</si>
  <si>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</si>
  <si>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</si>
  <si>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</si>
  <si>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</si>
  <si>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</si>
  <si>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</si>
  <si>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</si>
  <si>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</si>
  <si>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</si>
  <si>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</si>
  <si>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</si>
  <si>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</si>
  <si>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</si>
  <si>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</si>
  <si>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</si>
  <si>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</si>
  <si>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</si>
  <si>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</si>
  <si>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</si>
  <si>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</si>
  <si>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</si>
  <si>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</si>
  <si>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</si>
  <si>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</si>
  <si>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</si>
  <si>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</si>
  <si>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</si>
  <si>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</si>
  <si>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</si>
  <si>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</si>
  <si>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</si>
  <si>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</si>
  <si>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</si>
  <si>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</si>
  <si>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</si>
  <si>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</si>
  <si>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</si>
  <si>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</si>
  <si>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</si>
  <si>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</si>
  <si>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</si>
  <si>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</si>
  <si>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</si>
  <si>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</si>
  <si>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</si>
  <si>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</si>
  <si>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</si>
  <si>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</si>
  <si>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</si>
  <si>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</si>
  <si>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</si>
  <si>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</si>
  <si>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</si>
  <si>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</si>
  <si>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</si>
  <si>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</si>
  <si>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</si>
  <si>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</si>
  <si>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</si>
  <si>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</si>
  <si>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</si>
  <si>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</si>
  <si>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</si>
  <si>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</si>
  <si>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</si>
  <si>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</si>
  <si>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</si>
  <si>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</si>
  <si>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</si>
  <si>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</si>
  <si>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</si>
  <si>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</si>
  <si>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</si>
  <si>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</si>
  <si>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</si>
  <si>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</si>
  <si>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</si>
  <si>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</si>
  <si>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</si>
  <si>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</si>
  <si>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</si>
  <si>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</si>
  <si>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</si>
  <si>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</si>
  <si>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</si>
  <si>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</si>
  <si>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</si>
  <si>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</si>
  <si>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</si>
  <si>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</si>
  <si>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</si>
  <si>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</si>
  <si>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</si>
  <si>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</si>
  <si>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</si>
  <si>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</si>
  <si>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</si>
  <si>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</si>
  <si>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</si>
  <si>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</si>
  <si>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</si>
  <si>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</si>
  <si>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</si>
  <si>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</si>
  <si>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</si>
  <si>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</si>
  <si>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</si>
  <si>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</si>
  <si>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</si>
  <si>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</si>
  <si>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</si>
  <si>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</si>
  <si>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</si>
  <si>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</si>
  <si>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</si>
  <si>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</si>
  <si>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</si>
  <si>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</si>
  <si>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</si>
  <si>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</si>
  <si>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</si>
  <si>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</si>
  <si>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</si>
  <si>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</si>
  <si>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</si>
  <si>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</si>
  <si>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</si>
  <si>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</si>
  <si>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</si>
  <si>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</si>
  <si>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</si>
  <si>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</si>
  <si>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</si>
  <si>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</si>
  <si>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</si>
  <si>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</si>
  <si>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</si>
  <si>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</si>
  <si>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</si>
  <si>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</si>
  <si>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</si>
  <si>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</si>
  <si>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</si>
  <si>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</si>
  <si>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</si>
  <si>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</si>
  <si>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</si>
  <si>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</si>
  <si>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</si>
  <si>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</si>
  <si>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</si>
  <si>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</si>
  <si>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</si>
  <si>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</si>
  <si>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</si>
  <si>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</si>
  <si>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</si>
  <si>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</si>
  <si>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</si>
  <si>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</si>
  <si>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</si>
  <si>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</si>
  <si>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</si>
  <si>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</si>
  <si>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</si>
  <si>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</si>
  <si>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</si>
  <si>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</si>
  <si>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</si>
  <si>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</si>
  <si>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</si>
  <si>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</si>
  <si>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</si>
  <si>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</si>
  <si>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</si>
  <si>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</si>
  <si>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</si>
  <si>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</si>
  <si>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</si>
  <si>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</si>
  <si>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</si>
  <si>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</si>
  <si>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</si>
  <si>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</si>
  <si>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</si>
  <si>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</si>
  <si>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</si>
  <si>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</si>
  <si>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</si>
  <si>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</si>
  <si>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</si>
  <si>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</si>
  <si>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</si>
  <si>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</si>
  <si>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</si>
  <si>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</si>
  <si>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</si>
  <si>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</si>
  <si>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</si>
  <si>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</si>
  <si>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</si>
  <si>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</si>
  <si>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</si>
  <si>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</si>
  <si>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</si>
  <si>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</si>
  <si>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</si>
  <si>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</si>
  <si>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</si>
  <si>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</si>
  <si>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</si>
  <si>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</si>
  <si>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</si>
  <si>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</si>
  <si>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</si>
  <si>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</si>
  <si>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</si>
  <si>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</si>
  <si>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</si>
  <si>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</si>
  <si>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</si>
  <si>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</si>
  <si>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</si>
  <si>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</si>
  <si>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</si>
  <si>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</si>
  <si>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</si>
  <si>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</si>
  <si>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</si>
  <si>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</si>
  <si>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</si>
  <si>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</si>
  <si>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</si>
  <si>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</si>
  <si>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</si>
  <si>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</si>
  <si>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</si>
  <si>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</si>
  <si>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</si>
  <si>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</si>
  <si>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</si>
  <si>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</si>
  <si>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</si>
  <si>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</si>
  <si>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</si>
  <si>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</si>
  <si>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</si>
  <si>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</si>
  <si>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</si>
  <si>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</si>
  <si>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</si>
  <si>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</si>
  <si>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</si>
  <si>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</si>
  <si>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</si>
  <si>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</si>
  <si>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</si>
  <si>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</si>
  <si>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</si>
  <si>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</si>
  <si>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</si>
  <si>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</si>
  <si>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</si>
  <si>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</si>
  <si>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</si>
  <si>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</si>
  <si>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</si>
  <si>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</si>
  <si>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</si>
  <si>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</si>
  <si>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</si>
  <si>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</si>
  <si>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</si>
  <si>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</si>
  <si>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</si>
  <si>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</si>
  <si>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</si>
  <si>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</si>
  <si>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</si>
  <si>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</si>
  <si>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</si>
  <si>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</si>
  <si>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</si>
  <si>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</si>
  <si>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</si>
  <si>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</si>
  <si>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</si>
  <si>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</si>
  <si>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</si>
  <si>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</si>
  <si>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</si>
  <si>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</si>
  <si>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</si>
  <si>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</si>
  <si>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</si>
  <si>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</si>
  <si>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</si>
  <si>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</si>
  <si>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</si>
  <si>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</si>
  <si>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</si>
  <si>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</si>
  <si>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</si>
  <si>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</si>
  <si>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</si>
  <si>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</si>
  <si>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</si>
  <si>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</si>
  <si>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</si>
  <si>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</si>
  <si>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</si>
  <si>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</si>
  <si>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</si>
  <si>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</si>
  <si>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</si>
  <si>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</si>
  <si>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</si>
  <si>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</si>
  <si>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</si>
  <si>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</si>
  <si>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</si>
  <si>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</si>
  <si>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</si>
  <si>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</si>
  <si>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</si>
  <si>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</si>
  <si>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</si>
  <si>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</si>
  <si>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</si>
  <si>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</si>
  <si>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</si>
  <si>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</si>
  <si>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</si>
  <si>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</si>
  <si>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</si>
  <si>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</si>
  <si>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</si>
  <si>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</si>
  <si>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</si>
  <si>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</si>
  <si>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</si>
  <si>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</si>
  <si>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</si>
  <si>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</si>
  <si>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</si>
  <si>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</si>
  <si>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</si>
  <si>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</si>
  <si>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</si>
  <si>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</si>
  <si>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</si>
  <si>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</si>
  <si>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</si>
  <si>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</si>
  <si>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</si>
  <si>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</si>
  <si>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</si>
  <si>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</si>
  <si>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</si>
  <si>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</si>
  <si>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</si>
  <si>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</si>
  <si>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</si>
  <si>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</si>
  <si>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</si>
  <si>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</si>
  <si>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</si>
  <si>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</si>
  <si>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</si>
  <si>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</si>
  <si>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</si>
  <si>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</si>
  <si>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</si>
  <si>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</si>
  <si>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</si>
  <si>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</si>
  <si>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</si>
  <si>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</si>
  <si>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</si>
  <si>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</si>
  <si>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</si>
  <si>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</si>
  <si>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</si>
  <si>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</si>
  <si>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</si>
  <si>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</si>
  <si>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</si>
  <si>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</si>
  <si>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</si>
  <si>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</si>
  <si>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</si>
  <si>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</si>
  <si>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</si>
  <si>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</si>
  <si>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</si>
  <si>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</si>
  <si>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</si>
  <si>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</si>
  <si>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</si>
  <si>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</si>
  <si>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</si>
  <si>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</si>
  <si>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</si>
  <si>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</si>
  <si>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</si>
  <si>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</si>
  <si>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</si>
  <si>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</si>
  <si>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</si>
  <si>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</si>
  <si>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</si>
  <si>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</si>
  <si>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</si>
  <si>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</si>
  <si>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</si>
  <si>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</si>
  <si>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</si>
  <si>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</si>
  <si>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</si>
  <si>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</si>
  <si>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</si>
  <si>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</si>
  <si>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</si>
  <si>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</si>
  <si>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</si>
  <si>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</si>
  <si>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</si>
  <si>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</si>
  <si>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</si>
  <si>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</si>
  <si>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</si>
  <si>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</si>
  <si>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</si>
  <si>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</si>
  <si>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</si>
  <si>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</si>
  <si>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</si>
  <si>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</si>
  <si>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</si>
  <si>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</si>
  <si>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</si>
  <si>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</si>
  <si>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</si>
  <si>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</si>
  <si>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</si>
  <si>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</si>
  <si>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</si>
  <si>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</si>
  <si>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</si>
  <si>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</si>
  <si>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</si>
  <si>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</si>
  <si>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</si>
  <si>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</si>
  <si>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</si>
  <si>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</si>
  <si>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</si>
  <si>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</si>
  <si>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</si>
  <si>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</si>
  <si>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</si>
  <si>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</si>
  <si>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</si>
  <si>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</si>
  <si>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</si>
  <si>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</si>
  <si>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</si>
  <si>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</si>
  <si>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</si>
  <si>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</si>
  <si>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</si>
  <si>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</si>
  <si>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</si>
  <si>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</si>
  <si>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</si>
  <si>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</si>
  <si>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</si>
  <si>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</si>
  <si>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</si>
  <si>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</si>
  <si>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</si>
  <si>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</si>
  <si>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</si>
  <si>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</si>
  <si>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</si>
  <si>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</si>
  <si>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</si>
  <si>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</si>
  <si>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</si>
  <si>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</si>
  <si>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</si>
  <si>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</si>
  <si>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</si>
  <si>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</si>
  <si>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</si>
  <si>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</si>
  <si>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</si>
  <si>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</si>
  <si>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</si>
  <si>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</si>
  <si>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</si>
  <si>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</si>
  <si>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</si>
  <si>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</si>
  <si>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</si>
  <si>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</si>
  <si>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</si>
  <si>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</si>
  <si>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</si>
  <si>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</si>
  <si>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</si>
  <si>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</si>
  <si>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</si>
  <si>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</si>
  <si>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</si>
  <si>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</si>
  <si>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</si>
  <si>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</si>
  <si>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</si>
  <si>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</si>
  <si>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</si>
  <si>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</si>
  <si>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</si>
  <si>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</si>
  <si>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</si>
  <si>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</si>
  <si>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</si>
  <si>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</si>
  <si>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</si>
  <si>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</si>
  <si>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</si>
  <si>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</si>
  <si>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</si>
  <si>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</si>
  <si>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</si>
  <si>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</si>
  <si>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</si>
  <si>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</si>
  <si>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</si>
  <si>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</si>
  <si>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</si>
  <si>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</si>
  <si>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</si>
  <si>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</si>
  <si>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</si>
  <si>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</si>
  <si>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</si>
  <si>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</si>
  <si>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</si>
  <si>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</si>
  <si>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</si>
  <si>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</si>
  <si>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</si>
  <si>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</si>
  <si>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</si>
  <si>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</si>
  <si>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</si>
  <si>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</si>
  <si>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</si>
  <si>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</si>
  <si>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</si>
  <si>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</si>
  <si>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</si>
  <si>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</si>
  <si>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</si>
  <si>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</si>
  <si>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</si>
  <si>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</si>
  <si>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</si>
  <si>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</si>
  <si>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</si>
  <si>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</si>
  <si>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</si>
  <si>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</si>
  <si>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</si>
  <si>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</si>
  <si>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</si>
  <si>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</si>
  <si>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</si>
  <si>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</si>
  <si>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</si>
  <si>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</si>
  <si>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</si>
  <si>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</si>
  <si>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</si>
  <si>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</si>
  <si>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</si>
  <si>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</si>
  <si>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</si>
  <si>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</si>
  <si>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</si>
  <si>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</si>
  <si>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</si>
  <si>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</si>
  <si>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</si>
  <si>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</si>
  <si>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</si>
  <si>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</si>
  <si>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</si>
  <si>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</si>
  <si>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</si>
  <si>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</si>
  <si>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</si>
  <si>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</si>
  <si>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</si>
  <si>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</si>
  <si>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</si>
  <si>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</si>
  <si>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</si>
  <si>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</si>
  <si>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</si>
  <si>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</si>
  <si>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</si>
  <si>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</si>
  <si>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</si>
  <si>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</si>
  <si>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</si>
  <si>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</si>
  <si>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</si>
  <si>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</si>
  <si>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</si>
  <si>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</si>
  <si>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</si>
  <si>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</si>
  <si>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</si>
  <si>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</si>
  <si>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</si>
  <si>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</si>
  <si>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</si>
  <si>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</si>
  <si>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</si>
  <si>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</si>
  <si>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</si>
  <si>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</si>
  <si>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</si>
  <si>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</si>
  <si>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</si>
  <si>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</si>
  <si>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</si>
  <si>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</si>
  <si>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</si>
  <si>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</si>
  <si>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</si>
  <si>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</si>
  <si>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</si>
  <si>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</si>
  <si>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</si>
  <si>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</si>
  <si>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</si>
  <si>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</si>
  <si>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</si>
  <si>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</si>
  <si>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</si>
  <si>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</si>
  <si>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</si>
  <si>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</si>
  <si>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</si>
  <si>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</si>
  <si>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</si>
  <si>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</si>
  <si>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</si>
  <si>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</si>
  <si>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</si>
  <si>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</si>
  <si>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</si>
  <si>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</si>
  <si>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</si>
  <si>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</si>
  <si>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</si>
  <si>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</si>
  <si>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</si>
  <si>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</si>
  <si>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</si>
  <si>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</si>
  <si>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</si>
  <si>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</si>
  <si>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</si>
  <si>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</si>
  <si>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</si>
  <si>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</si>
  <si>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</si>
  <si>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</si>
  <si>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</si>
  <si>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</si>
  <si>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</si>
  <si>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</si>
  <si>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</si>
  <si>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</si>
  <si>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</si>
  <si>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</si>
  <si>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</si>
  <si>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</si>
  <si>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</si>
  <si>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</si>
  <si>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</si>
  <si>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</si>
  <si>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</si>
  <si>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</si>
  <si>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</si>
  <si>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</si>
  <si>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</si>
  <si>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</si>
  <si>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</si>
  <si>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</si>
  <si>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</si>
  <si>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</si>
  <si>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</si>
  <si>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</si>
  <si>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</si>
  <si>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</si>
  <si>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</si>
  <si>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</si>
  <si>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</si>
  <si>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</si>
  <si>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</si>
  <si>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</si>
  <si>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</si>
  <si>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</si>
  <si>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</si>
  <si>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</si>
  <si>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</si>
  <si>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</si>
  <si>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</si>
  <si>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</si>
  <si>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</si>
  <si>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</si>
  <si>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</si>
  <si>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</si>
  <si>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</si>
  <si>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</si>
  <si>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</si>
  <si>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</si>
  <si>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</si>
  <si>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</si>
  <si>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</si>
  <si>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</si>
  <si>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</si>
  <si>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</si>
  <si>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</si>
  <si>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</si>
  <si>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</si>
  <si>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</si>
  <si>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</si>
  <si>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</si>
  <si>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</si>
  <si>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</si>
  <si>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</si>
  <si>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</si>
  <si>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</si>
  <si>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</si>
  <si>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</si>
  <si>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</si>
  <si>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</si>
  <si>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</si>
  <si>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</si>
  <si>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</si>
  <si>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</si>
  <si>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</si>
  <si>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</si>
  <si>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</si>
  <si>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</si>
  <si>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</si>
  <si>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</si>
  <si>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</si>
  <si>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</si>
  <si>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</si>
  <si>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</si>
  <si>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</si>
  <si>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</si>
  <si>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</si>
  <si>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</si>
  <si>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</si>
  <si>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</si>
  <si>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</si>
  <si>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</si>
  <si>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</si>
  <si>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</si>
  <si>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</si>
  <si>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</si>
  <si>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</si>
  <si>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</si>
  <si>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</si>
  <si>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</si>
  <si>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</si>
  <si>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</si>
  <si>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</si>
  <si>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</si>
  <si>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</si>
  <si>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</si>
  <si>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</si>
  <si>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</si>
  <si>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</si>
  <si>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</si>
  <si>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</si>
  <si>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</si>
  <si>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</si>
  <si>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</si>
  <si>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</si>
  <si>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</si>
  <si>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</si>
  <si>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</si>
  <si>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</si>
  <si>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</si>
  <si>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</si>
  <si>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</si>
  <si>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</si>
  <si>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</si>
  <si>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</si>
  <si>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</si>
  <si>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</si>
  <si>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</si>
  <si>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</si>
  <si>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</si>
  <si>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</si>
  <si>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</si>
  <si>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</si>
  <si>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</si>
  <si>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</si>
  <si>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</si>
  <si>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</si>
  <si>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</si>
  <si>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</si>
  <si>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</si>
  <si>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</si>
  <si>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</si>
  <si>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</si>
  <si>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</si>
  <si>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</si>
  <si>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</si>
  <si>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</si>
  <si>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</si>
  <si>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</si>
  <si>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</si>
  <si>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</si>
  <si>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</si>
  <si>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</si>
  <si>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</si>
  <si>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</si>
  <si>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</si>
  <si>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</si>
  <si>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</si>
  <si>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</si>
  <si>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</si>
  <si>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</si>
  <si>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</si>
  <si>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</si>
  <si>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</si>
  <si>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</si>
  <si>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</si>
  <si>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</si>
  <si>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</si>
  <si>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</si>
  <si>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</si>
  <si>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</si>
  <si>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</si>
  <si>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</si>
  <si>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</si>
  <si>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</si>
  <si>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</si>
  <si>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</si>
  <si>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</si>
  <si>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</si>
  <si>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</si>
  <si>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</si>
  <si>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</si>
  <si>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</si>
  <si>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</si>
  <si>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</si>
  <si>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</si>
  <si>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</si>
  <si>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</si>
  <si>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</si>
  <si>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</si>
  <si>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</si>
  <si>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</si>
  <si>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</si>
  <si>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</si>
  <si>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</si>
  <si>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</si>
  <si>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</si>
  <si>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</si>
  <si>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</si>
  <si>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</si>
  <si>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</si>
  <si>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</si>
  <si>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</si>
  <si>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</si>
  <si>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</si>
  <si>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</si>
  <si>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</si>
  <si>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</si>
  <si>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</si>
  <si>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</si>
  <si>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</si>
  <si>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</si>
  <si>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</si>
  <si>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</si>
  <si>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</si>
  <si>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</si>
  <si>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</si>
  <si>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</si>
  <si>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</si>
  <si>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</si>
  <si>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</si>
  <si>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</si>
  <si>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</si>
  <si>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</si>
  <si>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</si>
  <si>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</si>
  <si>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</si>
  <si>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</si>
  <si>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</si>
  <si>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</si>
  <si>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</si>
  <si>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</si>
  <si>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</si>
  <si>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</si>
  <si>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</si>
  <si>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</si>
  <si>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</si>
  <si>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</si>
  <si>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</si>
  <si>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</si>
  <si>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</si>
  <si>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</si>
  <si>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</si>
  <si>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</si>
  <si>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</si>
  <si>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</si>
  <si>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</si>
  <si>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</si>
  <si>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</si>
  <si>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</si>
  <si>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</si>
  <si>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</si>
  <si>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</si>
  <si>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</si>
  <si>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</si>
  <si>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</si>
  <si>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</si>
  <si>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</si>
  <si>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</si>
  <si>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</si>
  <si>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</si>
  <si>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</si>
  <si>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</si>
  <si>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</si>
  <si>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</si>
  <si>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</si>
  <si>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</si>
  <si>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</si>
  <si>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</si>
  <si>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</si>
  <si>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</si>
  <si>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</si>
  <si>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</si>
  <si>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</si>
  <si>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</si>
  <si>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</si>
  <si>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</si>
  <si>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</si>
  <si>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</si>
  <si>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</si>
  <si>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</si>
  <si>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</si>
  <si>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</si>
  <si>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</si>
  <si>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</si>
  <si>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</si>
  <si>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</si>
  <si>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</si>
  <si>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</si>
  <si>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</si>
  <si>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</si>
  <si>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</si>
  <si>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</si>
  <si>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</si>
  <si>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</si>
  <si>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</si>
  <si>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</si>
  <si>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</si>
  <si>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</si>
  <si>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</si>
  <si>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</si>
  <si>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</si>
  <si>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</si>
  <si>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</si>
  <si>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</si>
  <si>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</si>
  <si>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</si>
  <si>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</si>
  <si>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</si>
  <si>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</si>
  <si>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</si>
  <si>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</si>
  <si>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</si>
  <si>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</si>
  <si>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</si>
  <si>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</si>
  <si>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</si>
  <si>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</si>
  <si>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</si>
  <si>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</si>
  <si>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</si>
  <si>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</si>
  <si>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</si>
  <si>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</si>
  <si>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</si>
  <si>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</si>
  <si>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</si>
  <si>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</si>
  <si>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</si>
  <si>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</si>
  <si>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</si>
  <si>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</si>
  <si>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</si>
  <si>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</si>
  <si>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</si>
  <si>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</si>
  <si>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</si>
  <si>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</si>
  <si>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</si>
  <si>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</si>
  <si>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</si>
  <si>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</si>
  <si>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</si>
  <si>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</si>
  <si>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</si>
  <si>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</si>
  <si>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</si>
  <si>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</si>
  <si>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</si>
  <si>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</si>
  <si>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</si>
  <si>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</si>
  <si>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</si>
  <si>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</si>
  <si>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</si>
  <si>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</si>
  <si>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</si>
  <si>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</si>
  <si>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</si>
  <si>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</si>
  <si>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</si>
  <si>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</si>
  <si>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</si>
  <si>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</si>
  <si>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</si>
  <si>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</si>
  <si>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</si>
  <si>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</si>
  <si>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</si>
  <si>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</si>
  <si>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</si>
  <si>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</si>
  <si>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</si>
  <si>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</si>
  <si>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</si>
  <si>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</si>
  <si>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</si>
  <si>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</si>
  <si>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</si>
  <si>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</si>
  <si>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</si>
  <si>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</si>
  <si>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</si>
  <si>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</si>
  <si>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</si>
  <si>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</si>
  <si>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</si>
  <si>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</si>
  <si>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</si>
  <si>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</si>
  <si>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</si>
  <si>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</si>
  <si>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</si>
  <si>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</si>
  <si>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</si>
  <si>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</si>
  <si>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</si>
  <si>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</si>
  <si>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</si>
  <si>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</si>
  <si>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</si>
  <si>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</si>
  <si>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</si>
  <si>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</si>
  <si>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</si>
  <si>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</si>
  <si>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</si>
  <si>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</si>
  <si>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</si>
  <si>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</si>
  <si>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</si>
  <si>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</si>
  <si>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</si>
  <si>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</si>
  <si>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</si>
  <si>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</si>
  <si>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</si>
  <si>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</si>
  <si>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</si>
  <si>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</si>
  <si>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</si>
  <si>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</si>
  <si>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</si>
  <si>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</si>
  <si>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</si>
  <si>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</si>
  <si>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</si>
  <si>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</si>
  <si>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</si>
  <si>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</si>
  <si>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</si>
  <si>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</si>
  <si>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</si>
  <si>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</si>
  <si>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</si>
  <si>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</si>
  <si>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</si>
  <si>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</si>
  <si>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</si>
  <si>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</si>
  <si>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</si>
  <si>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</si>
  <si>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</si>
  <si>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</si>
  <si>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</si>
  <si>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</si>
  <si>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</si>
  <si>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</si>
  <si>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</si>
  <si>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</si>
  <si>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</si>
  <si>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</si>
  <si>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</si>
  <si>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</si>
  <si>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</si>
  <si>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</si>
  <si>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</si>
  <si>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</si>
  <si>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</si>
  <si>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</si>
  <si>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</si>
  <si>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</si>
  <si>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</si>
  <si>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</si>
  <si>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</si>
  <si>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</si>
  <si>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</si>
  <si>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</si>
  <si>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</si>
  <si>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</si>
  <si>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</si>
  <si>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</si>
  <si>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</si>
  <si>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</si>
  <si>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</si>
  <si>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</si>
  <si>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</si>
  <si>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</si>
  <si>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</si>
  <si>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</si>
  <si>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</si>
  <si>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</si>
  <si>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</si>
  <si>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</si>
  <si>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</si>
  <si>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</si>
  <si>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</si>
  <si>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</si>
  <si>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</si>
  <si>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</si>
  <si>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</si>
  <si>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</si>
  <si>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</si>
  <si>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</si>
  <si>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</si>
  <si>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</si>
  <si>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</si>
  <si>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</si>
  <si>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</si>
  <si>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</si>
  <si>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</si>
  <si>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</si>
  <si>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</si>
  <si>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</si>
  <si>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</si>
  <si>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</si>
  <si>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</si>
  <si>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</si>
  <si>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</si>
  <si>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</si>
  <si>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</si>
  <si>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</si>
  <si>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</si>
  <si>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</si>
  <si>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</si>
  <si>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</si>
  <si>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</si>
  <si>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</si>
  <si>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</si>
  <si>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</si>
  <si>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</si>
  <si>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</si>
  <si>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</si>
  <si>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</si>
  <si>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</si>
  <si>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</si>
  <si>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</si>
  <si>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</si>
  <si>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</si>
  <si>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</si>
  <si>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</si>
  <si>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</si>
  <si>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</si>
  <si>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</si>
  <si>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</si>
  <si>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</si>
  <si>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</si>
  <si>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</si>
  <si>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</si>
  <si>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</si>
  <si>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</si>
  <si>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</si>
  <si>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</si>
  <si>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</si>
  <si>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</si>
  <si>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</si>
  <si>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</si>
  <si>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</si>
  <si>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</si>
  <si>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</si>
  <si>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</si>
  <si>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</si>
  <si>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</si>
  <si>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</si>
  <si>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</si>
  <si>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</si>
  <si>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</si>
  <si>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</si>
  <si>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</si>
  <si>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</si>
  <si>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</si>
  <si>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</si>
  <si>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</si>
  <si>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</si>
  <si>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</si>
  <si>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</si>
  <si>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</si>
  <si>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</si>
  <si>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</si>
  <si>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</si>
  <si>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</si>
  <si>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</si>
  <si>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</si>
  <si>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</si>
  <si>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</si>
  <si>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</si>
  <si>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</si>
  <si>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</si>
  <si>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</si>
  <si>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</si>
  <si>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</si>
  <si>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</si>
  <si>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</si>
  <si>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</si>
  <si>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</si>
  <si>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</si>
  <si>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</si>
  <si>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</si>
  <si>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</si>
  <si>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</si>
  <si>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</si>
  <si>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</si>
  <si>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</si>
  <si>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</si>
  <si>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</si>
  <si>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</si>
  <si>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</si>
  <si>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</si>
  <si>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</si>
  <si>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</si>
  <si>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</si>
  <si>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</si>
  <si>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</si>
  <si>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</si>
  <si>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</si>
  <si>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</si>
  <si>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</si>
  <si>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</si>
  <si>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</si>
  <si>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</si>
  <si>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</si>
  <si>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</si>
  <si>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</si>
  <si>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</si>
  <si>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</si>
  <si>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</si>
  <si>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</si>
  <si>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</si>
  <si>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</si>
  <si>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</si>
  <si>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</si>
  <si>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</si>
  <si>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</si>
  <si>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</si>
  <si>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</si>
  <si>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</si>
  <si>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</si>
  <si>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</si>
  <si>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</si>
  <si>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</si>
  <si>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</si>
  <si>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</si>
  <si>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</si>
  <si>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</si>
  <si>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</si>
  <si>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</si>
  <si>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</si>
  <si>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</si>
  <si>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</si>
  <si>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</si>
  <si>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</si>
  <si>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</si>
  <si>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</si>
  <si>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</si>
  <si>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</si>
  <si>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</si>
  <si>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</si>
  <si>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</si>
  <si>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</si>
  <si>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</si>
  <si>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</si>
  <si>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</si>
  <si>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</si>
  <si>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</si>
  <si>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</si>
  <si>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</si>
  <si>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</si>
  <si>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</si>
  <si>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</si>
  <si>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</si>
  <si>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</si>
  <si>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</si>
  <si>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</si>
  <si>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</si>
  <si>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</si>
  <si>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</si>
  <si>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</si>
  <si>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</si>
  <si>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</si>
  <si>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</si>
  <si>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</si>
  <si>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</si>
  <si>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</si>
  <si>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</si>
  <si>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</si>
  <si>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</si>
  <si>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</si>
  <si>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</si>
  <si>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</si>
  <si>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</si>
  <si>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</si>
  <si>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</si>
  <si>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</si>
  <si>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</si>
  <si>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</si>
  <si>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</si>
  <si>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</si>
  <si>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</si>
  <si>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</si>
  <si>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</si>
  <si>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</si>
  <si>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</si>
  <si>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</si>
  <si>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</si>
  <si>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</si>
  <si>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</si>
  <si>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</si>
  <si>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</si>
  <si>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</si>
  <si>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</si>
  <si>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</si>
  <si>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</si>
  <si>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</si>
  <si>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</si>
  <si>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</si>
  <si>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</si>
  <si>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</si>
  <si>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</si>
  <si>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</si>
  <si>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</si>
  <si>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</si>
  <si>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</si>
  <si>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</si>
  <si>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</si>
  <si>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</si>
  <si>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</si>
  <si>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</si>
  <si>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</si>
  <si>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</si>
  <si>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</si>
  <si>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</si>
  <si>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</si>
  <si>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</si>
  <si>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</si>
  <si>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</si>
  <si>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</si>
  <si>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</si>
  <si>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</si>
  <si>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</si>
  <si>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</si>
  <si>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</si>
  <si>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</si>
  <si>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</si>
  <si>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</si>
  <si>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</si>
  <si>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</si>
  <si>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</si>
  <si>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</si>
  <si>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</si>
  <si>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</si>
  <si>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</si>
  <si>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</si>
  <si>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</si>
  <si>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</si>
  <si>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</si>
  <si>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</si>
  <si>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</si>
  <si>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</si>
  <si>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</si>
  <si>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</si>
  <si>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</si>
  <si>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</si>
  <si>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</si>
  <si>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</si>
  <si>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</si>
  <si>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</si>
  <si>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</si>
  <si>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</si>
  <si>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</si>
  <si>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</si>
  <si>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</si>
  <si>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</si>
  <si>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</si>
  <si>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</si>
  <si>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</si>
  <si>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</si>
  <si>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</si>
  <si>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</si>
  <si>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</si>
  <si>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</si>
  <si>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</si>
  <si>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</si>
  <si>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</si>
  <si>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</si>
  <si>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</si>
  <si>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</si>
  <si>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</si>
  <si>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</si>
  <si>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</si>
  <si>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</si>
  <si>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</si>
  <si>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</si>
  <si>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</si>
  <si>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</si>
  <si>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</si>
  <si>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</si>
  <si>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</si>
  <si>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</si>
  <si>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</si>
  <si>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</si>
  <si>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</si>
  <si>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</si>
  <si>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</si>
  <si>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</si>
  <si>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</si>
  <si>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</si>
  <si>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</si>
  <si>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</si>
  <si>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</si>
  <si>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</si>
  <si>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</si>
  <si>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</si>
  <si>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</si>
  <si>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</si>
  <si>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</si>
  <si>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</si>
  <si>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</si>
  <si>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</si>
  <si>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</si>
  <si>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</si>
  <si>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</si>
  <si>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</si>
  <si>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</si>
  <si>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</si>
  <si>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</si>
  <si>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</si>
  <si>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</si>
  <si>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</si>
  <si>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</si>
  <si>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</si>
  <si>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</si>
  <si>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</si>
  <si>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</si>
  <si>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</si>
  <si>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</si>
  <si>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</si>
  <si>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</si>
  <si>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</si>
  <si>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</si>
  <si>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</si>
  <si>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</si>
  <si>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</si>
  <si>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</si>
  <si>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</si>
  <si>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</si>
  <si>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</si>
  <si>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</si>
  <si>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</si>
  <si>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</si>
  <si>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</si>
  <si>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</si>
  <si>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</si>
  <si>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</si>
  <si>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</si>
  <si>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</si>
  <si>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</si>
  <si>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</si>
  <si>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</si>
  <si>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</si>
  <si>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</si>
  <si>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</si>
  <si>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</si>
  <si>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</si>
  <si>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</si>
  <si>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</si>
  <si>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</si>
  <si>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</si>
  <si>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</si>
  <si>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</si>
  <si>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</si>
  <si>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</si>
  <si>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</si>
  <si>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</si>
  <si>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</si>
  <si>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</si>
  <si>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</si>
  <si>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</si>
  <si>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</si>
  <si>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</si>
  <si>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</si>
  <si>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</si>
  <si>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</si>
  <si>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</si>
  <si>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</si>
  <si>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</si>
  <si>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</si>
  <si>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</si>
  <si>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</si>
  <si>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</si>
  <si>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</si>
  <si>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</si>
  <si>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</si>
  <si>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</si>
  <si>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</si>
  <si>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</si>
  <si>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</si>
  <si>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</si>
  <si>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</si>
  <si>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</si>
  <si>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</si>
  <si>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</si>
  <si>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</si>
  <si>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</si>
  <si>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</si>
  <si>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</si>
  <si>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</si>
  <si>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</si>
  <si>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</si>
  <si>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</si>
  <si>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</si>
  <si>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</si>
  <si>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</si>
  <si>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</si>
  <si>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</si>
  <si>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</si>
  <si>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</si>
  <si>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</si>
  <si>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</si>
  <si>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</si>
  <si>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</si>
  <si>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</si>
  <si>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</si>
  <si>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</si>
  <si>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</si>
  <si>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</si>
  <si>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</si>
  <si>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</si>
  <si>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</si>
  <si>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</si>
  <si>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</si>
  <si>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</si>
  <si>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</si>
  <si>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</si>
  <si>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</si>
  <si>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</si>
  <si>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</si>
  <si>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</si>
  <si>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</si>
  <si>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</si>
  <si>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</si>
  <si>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</si>
  <si>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</si>
  <si>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</si>
  <si>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</si>
  <si>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</si>
  <si>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</si>
  <si>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</si>
  <si>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</si>
  <si>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</si>
  <si>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</si>
  <si>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</si>
  <si>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</si>
  <si>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</si>
  <si>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</si>
  <si>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</si>
  <si>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</si>
  <si>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</si>
  <si>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</si>
  <si>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</si>
  <si>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</si>
  <si>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</si>
  <si>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</si>
  <si>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</si>
  <si>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</si>
  <si>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</si>
  <si>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</si>
  <si>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</si>
  <si>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</si>
  <si>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</si>
  <si>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</si>
  <si>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</si>
  <si>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</si>
  <si>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</si>
  <si>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</si>
  <si>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</si>
  <si>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</si>
  <si>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</si>
  <si>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</si>
  <si>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</si>
  <si>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</si>
  <si>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</si>
  <si>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</si>
  <si>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</si>
  <si>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</si>
  <si>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</si>
  <si>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</si>
  <si>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</si>
  <si>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</si>
  <si>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</si>
  <si>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</si>
  <si>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</si>
  <si>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</si>
  <si>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</si>
  <si>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</si>
  <si>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</si>
  <si>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</si>
  <si>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</si>
  <si>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</si>
  <si>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</si>
  <si>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</si>
  <si>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</si>
  <si>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</si>
  <si>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</si>
  <si>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</si>
  <si>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</si>
  <si>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</si>
  <si>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</si>
  <si>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</si>
  <si>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</si>
  <si>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</si>
  <si>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</si>
  <si>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</si>
  <si>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</si>
  <si>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</si>
  <si>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</si>
  <si>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</si>
  <si>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</si>
  <si>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</si>
  <si>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</si>
  <si>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</si>
  <si>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</si>
  <si>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</si>
  <si>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</si>
  <si>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</si>
  <si>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</si>
  <si>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</si>
  <si>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</si>
  <si>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</si>
  <si>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</si>
  <si>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</si>
  <si>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</si>
  <si>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</si>
  <si>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</si>
  <si>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</si>
  <si>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</si>
  <si>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</si>
  <si>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</si>
  <si>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</si>
  <si>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</si>
  <si>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</si>
  <si>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</si>
  <si>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</si>
  <si>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</si>
  <si>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</si>
  <si>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</si>
  <si>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</si>
  <si>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</si>
  <si>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</si>
  <si>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</si>
  <si>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</si>
  <si>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</si>
  <si>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</si>
  <si>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</si>
  <si>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</si>
  <si>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</si>
  <si>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</si>
  <si>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</si>
  <si>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</si>
  <si>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</si>
  <si>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</si>
  <si>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</si>
  <si>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</si>
  <si>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</si>
  <si>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</si>
  <si>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</si>
  <si>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</si>
  <si>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</si>
  <si>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</si>
  <si>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</si>
  <si>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</si>
  <si>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</si>
  <si>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</si>
  <si>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</si>
  <si>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</si>
  <si>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</si>
  <si>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</si>
  <si>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</si>
  <si>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</si>
  <si>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</si>
  <si>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</si>
  <si>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</si>
  <si>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</si>
  <si>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</si>
  <si>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</si>
  <si>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</si>
  <si>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</si>
  <si>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</si>
  <si>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</si>
  <si>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</si>
  <si>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</si>
  <si>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</si>
  <si>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</si>
  <si>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</si>
  <si>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</si>
  <si>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</si>
  <si>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</si>
  <si>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</si>
  <si>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</si>
  <si>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</si>
  <si>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</si>
  <si>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</si>
  <si>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</si>
  <si>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</si>
  <si>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</si>
  <si>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</si>
  <si>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</si>
  <si>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</si>
  <si>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</si>
  <si>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</si>
  <si>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</si>
  <si>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</si>
  <si>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</si>
  <si>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</si>
  <si>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</si>
  <si>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</si>
  <si>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</si>
  <si>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</si>
  <si>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</si>
  <si>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</si>
  <si>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</si>
  <si>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</si>
  <si>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</si>
  <si>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</si>
  <si>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</si>
  <si>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</si>
  <si>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</si>
  <si>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</si>
  <si>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</si>
  <si>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</si>
  <si>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</si>
  <si>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</si>
  <si>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</si>
  <si>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</si>
  <si>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</si>
  <si>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</si>
  <si>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</si>
  <si>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</si>
  <si>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</si>
  <si>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</si>
  <si>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</si>
  <si>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</si>
  <si>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</si>
  <si>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</si>
  <si>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</si>
  <si>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</si>
  <si>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</si>
  <si>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</si>
  <si>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</si>
  <si>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</si>
  <si>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</si>
  <si>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</si>
  <si>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</si>
  <si>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</si>
  <si>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</si>
  <si>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</si>
  <si>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</si>
  <si>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</si>
  <si>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</si>
  <si>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</si>
  <si>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</si>
  <si>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</si>
  <si>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</si>
  <si>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</si>
  <si>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</si>
  <si>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</si>
  <si>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</si>
  <si>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</si>
  <si>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</si>
  <si>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</si>
  <si>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</si>
  <si>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</si>
  <si>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</si>
  <si>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</si>
  <si>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</si>
  <si>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</si>
  <si>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</si>
  <si>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</si>
  <si>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</si>
  <si>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</si>
  <si>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</si>
  <si>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</si>
  <si>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</si>
  <si>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</si>
  <si>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</si>
  <si>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</si>
  <si>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</si>
  <si>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</si>
  <si>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</si>
  <si>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</si>
  <si>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</si>
  <si>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</si>
  <si>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</si>
  <si>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</si>
  <si>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</si>
  <si>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</si>
  <si>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</si>
  <si>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</si>
  <si>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</si>
  <si>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</si>
  <si>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</si>
  <si>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</si>
  <si>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</si>
  <si>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</si>
  <si>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</si>
  <si>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</si>
  <si>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</si>
  <si>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</si>
  <si>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</si>
  <si>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</si>
  <si>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</si>
  <si>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</si>
  <si>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</si>
  <si>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</si>
  <si>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</si>
  <si>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</si>
  <si>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</si>
  <si>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</si>
  <si>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</si>
  <si>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</si>
  <si>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</si>
  <si>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</si>
  <si>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</si>
  <si>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</si>
  <si>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</si>
  <si>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</si>
  <si>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</si>
  <si>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</si>
  <si>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</si>
  <si>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</si>
  <si>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</si>
  <si>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</si>
  <si>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</si>
  <si>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</si>
  <si>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</si>
  <si>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</si>
  <si>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</si>
  <si>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</si>
  <si>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</si>
  <si>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</si>
  <si>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</si>
  <si>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</si>
  <si>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</si>
  <si>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</si>
  <si>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</si>
  <si>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</si>
  <si>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</si>
  <si>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</si>
  <si>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</si>
  <si>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</si>
  <si>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</si>
  <si>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</si>
  <si>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</si>
  <si>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</si>
  <si>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</si>
  <si>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</si>
  <si>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</si>
  <si>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</si>
  <si>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</si>
  <si>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</si>
  <si>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</si>
  <si>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</si>
  <si>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</si>
  <si>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</si>
  <si>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</si>
  <si>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</si>
  <si>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</si>
  <si>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</si>
  <si>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</si>
  <si>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</si>
  <si>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</si>
  <si>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</si>
  <si>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</si>
  <si>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</si>
  <si>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</si>
  <si>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</si>
  <si>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</si>
  <si>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</si>
  <si>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</si>
  <si>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</si>
  <si>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</si>
  <si>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</si>
  <si>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</si>
  <si>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</si>
  <si>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</si>
  <si>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</si>
  <si>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</si>
  <si>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</si>
  <si>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</si>
  <si>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</si>
  <si>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</si>
  <si>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</si>
  <si>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</si>
  <si>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</si>
  <si>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</si>
  <si>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</si>
  <si>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</si>
  <si>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</si>
  <si>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</si>
  <si>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</si>
  <si>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</si>
  <si>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</si>
  <si>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</si>
  <si>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</si>
  <si>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</si>
  <si>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</si>
  <si>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</si>
  <si>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</si>
  <si>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</si>
  <si>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</si>
  <si>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</si>
  <si>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</si>
  <si>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</si>
  <si>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</si>
  <si>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</si>
  <si>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</si>
  <si>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</si>
  <si>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</si>
  <si>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</si>
  <si>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</si>
  <si>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</si>
  <si>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</si>
  <si>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</si>
  <si>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</si>
  <si>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</si>
  <si>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</si>
  <si>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</si>
  <si>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</si>
  <si>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</si>
  <si>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</si>
  <si>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</si>
  <si>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</si>
  <si>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</si>
  <si>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</si>
  <si>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</si>
  <si>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</si>
  <si>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</si>
  <si>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</si>
  <si>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</si>
  <si>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</si>
  <si>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</si>
  <si>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</si>
  <si>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</si>
  <si>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</si>
  <si>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</si>
  <si>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</si>
  <si>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</si>
  <si>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</si>
  <si>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</si>
  <si>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</si>
  <si>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</si>
  <si>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</si>
  <si>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</si>
  <si>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</si>
  <si>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</si>
  <si>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</si>
  <si>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</si>
  <si>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</si>
  <si>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</si>
  <si>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</si>
  <si>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</si>
  <si>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</si>
  <si>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</si>
  <si>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</si>
  <si>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</si>
  <si>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</si>
  <si>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</si>
  <si>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</si>
  <si>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</si>
  <si>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</si>
  <si>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</si>
  <si>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</si>
  <si>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</si>
  <si>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</si>
  <si>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</si>
  <si>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</si>
  <si>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</si>
  <si>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</si>
  <si>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</si>
  <si>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</si>
  <si>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</si>
  <si>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</si>
  <si>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</si>
  <si>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</si>
  <si>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</si>
  <si>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</si>
  <si>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</si>
  <si>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</si>
  <si>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</si>
  <si>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</si>
  <si>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</si>
  <si>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</si>
  <si>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</si>
  <si>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</si>
  <si>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</si>
  <si>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</si>
  <si>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</si>
  <si>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</si>
  <si>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</si>
  <si>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</si>
  <si>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</si>
  <si>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</si>
  <si>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</si>
  <si>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</si>
  <si>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</si>
  <si>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</si>
  <si>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</si>
  <si>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</si>
  <si>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</si>
  <si>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</si>
  <si>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</si>
  <si>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</si>
  <si>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</si>
  <si>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</si>
  <si>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</si>
  <si>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</si>
  <si>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</si>
  <si>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</si>
  <si>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</si>
  <si>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</si>
  <si>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</si>
  <si>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</si>
  <si>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</si>
  <si>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</si>
  <si>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</si>
  <si>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</si>
  <si>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</si>
  <si>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</si>
  <si>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</si>
  <si>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</si>
  <si>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</si>
  <si>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</si>
  <si>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</si>
  <si>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</si>
  <si>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</si>
  <si>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</si>
  <si>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</si>
  <si>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</si>
  <si>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</si>
  <si>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</si>
  <si>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</si>
  <si>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</si>
  <si>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</si>
  <si>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</si>
  <si>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</si>
  <si>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</si>
  <si>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</si>
  <si>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</si>
  <si>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</si>
  <si>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</si>
  <si>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</si>
  <si>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</si>
  <si>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</si>
  <si>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</si>
  <si>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</si>
  <si>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</si>
  <si>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</si>
  <si>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</si>
  <si>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</si>
  <si>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</si>
  <si>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</si>
  <si>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</si>
  <si>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</si>
  <si>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</si>
  <si>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</si>
  <si>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</si>
  <si>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</si>
  <si>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</si>
  <si>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</si>
  <si>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</si>
  <si>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</si>
  <si>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</si>
  <si>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</si>
  <si>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</si>
  <si>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</si>
  <si>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</si>
  <si>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</si>
  <si>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</si>
  <si>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</si>
  <si>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</si>
  <si>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</si>
  <si>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</si>
  <si>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</si>
  <si>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</si>
  <si>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</si>
  <si>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</si>
  <si>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</si>
  <si>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</si>
  <si>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</si>
  <si>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</si>
  <si>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</si>
  <si>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</si>
  <si>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</si>
  <si>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</si>
  <si>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</si>
  <si>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</si>
  <si>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</si>
  <si>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</si>
  <si>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</si>
  <si>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</si>
  <si>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</si>
  <si>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</si>
  <si>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</si>
  <si>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</si>
  <si>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</si>
  <si>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</si>
  <si>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</si>
  <si>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</si>
  <si>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</si>
  <si>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</si>
  <si>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</si>
  <si>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</si>
  <si>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</si>
  <si>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</si>
  <si>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</si>
  <si>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</si>
  <si>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</si>
  <si>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</si>
  <si>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</si>
  <si>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</si>
  <si>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</si>
  <si>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</si>
  <si>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</si>
  <si>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</si>
  <si>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</si>
  <si>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</si>
  <si>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</si>
  <si>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</si>
  <si>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</si>
  <si>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</si>
  <si>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</si>
  <si>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</si>
  <si>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</si>
  <si>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</si>
  <si>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</si>
  <si>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</si>
  <si>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</si>
  <si>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</si>
  <si>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</si>
  <si>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</si>
  <si>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</si>
  <si>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</si>
  <si>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</si>
  <si>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</si>
  <si>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</si>
  <si>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</si>
  <si>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</si>
  <si>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</si>
  <si>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</si>
  <si>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</si>
  <si>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</si>
  <si>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</si>
  <si>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</si>
  <si>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</si>
  <si>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</si>
  <si>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</si>
  <si>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</si>
  <si>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</si>
  <si>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</si>
  <si>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</si>
  <si>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</si>
  <si>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</si>
  <si>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</si>
  <si>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</si>
  <si>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</si>
  <si>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</si>
  <si>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</si>
  <si>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</si>
  <si>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</si>
  <si>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</si>
  <si>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</si>
  <si>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</si>
  <si>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</si>
  <si>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</si>
  <si>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</si>
  <si>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</si>
  <si>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</si>
  <si>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</si>
  <si>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</si>
  <si>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</si>
  <si>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</si>
  <si>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</si>
  <si>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</si>
  <si>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</si>
  <si>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</si>
  <si>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</si>
  <si>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</si>
  <si>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</si>
  <si>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</si>
  <si>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</si>
  <si>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</si>
  <si>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</si>
  <si>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</si>
  <si>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</si>
  <si>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</si>
  <si>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</si>
  <si>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</si>
  <si>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</si>
  <si>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</si>
  <si>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</si>
  <si>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</si>
  <si>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</si>
  <si>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</si>
  <si>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</si>
  <si>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</si>
  <si>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</si>
  <si>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</si>
  <si>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</si>
  <si>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</si>
  <si>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</si>
  <si>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</si>
  <si>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</si>
  <si>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</si>
  <si>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</si>
  <si>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</si>
  <si>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</si>
  <si>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</si>
  <si>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</si>
  <si>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</si>
  <si>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</si>
  <si>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</si>
  <si>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</si>
  <si>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</si>
  <si>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</si>
  <si>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</si>
  <si>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</si>
  <si>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</si>
  <si>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</si>
  <si>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</si>
  <si>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</si>
  <si>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</si>
  <si>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</si>
  <si>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</si>
  <si>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</si>
  <si>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</si>
  <si>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</si>
  <si>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</si>
  <si>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</si>
  <si>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</si>
  <si>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</si>
  <si>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</si>
  <si>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</si>
  <si>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</si>
  <si>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</si>
  <si>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</si>
  <si>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</si>
  <si>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</si>
  <si>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</si>
  <si>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</si>
  <si>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</si>
  <si>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</si>
  <si>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</si>
  <si>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</si>
  <si>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</si>
  <si>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</si>
  <si>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</si>
  <si>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</si>
  <si>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</si>
  <si>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</si>
  <si>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</si>
  <si>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</si>
  <si>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</si>
  <si>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</si>
  <si>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</si>
  <si>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</si>
  <si>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</si>
  <si>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</si>
  <si>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</si>
  <si>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</si>
  <si>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</si>
  <si>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</si>
  <si>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</si>
  <si>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</si>
  <si>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</si>
  <si>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</si>
  <si>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</si>
  <si>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</si>
  <si>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</si>
  <si>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</si>
  <si>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</si>
  <si>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</si>
  <si>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</si>
  <si>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</si>
  <si>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</si>
  <si>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</si>
  <si>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</si>
  <si>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</si>
  <si>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</si>
  <si>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</si>
  <si>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</si>
  <si>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</si>
  <si>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</si>
  <si>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</si>
  <si>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</si>
  <si>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</si>
  <si>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</si>
  <si>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</si>
  <si>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</si>
  <si>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</si>
  <si>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</si>
  <si>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</si>
  <si>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</si>
  <si>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</si>
  <si>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</si>
  <si>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</si>
  <si>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</si>
  <si>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</si>
  <si>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</si>
  <si>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</si>
  <si>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</si>
  <si>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</si>
  <si>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</si>
  <si>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</si>
  <si>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</si>
  <si>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</si>
  <si>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</si>
  <si>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</si>
  <si>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</si>
  <si>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</si>
  <si>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</si>
  <si>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</si>
  <si>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</si>
  <si>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</si>
  <si>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</si>
  <si>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</si>
  <si>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</si>
  <si>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</si>
  <si>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</si>
  <si>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</si>
  <si>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</si>
  <si>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</si>
  <si>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</si>
  <si>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</si>
  <si>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</si>
  <si>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</si>
  <si>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</si>
  <si>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</si>
  <si>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</si>
  <si>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</si>
  <si>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</si>
  <si>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</si>
  <si>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</si>
  <si>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</si>
  <si>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</si>
  <si>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</si>
  <si>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</si>
  <si>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</si>
  <si>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</si>
  <si>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</si>
  <si>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</si>
  <si>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</si>
  <si>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</si>
  <si>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</si>
  <si>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</si>
  <si>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</si>
  <si>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</si>
  <si>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</si>
  <si>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</si>
  <si>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</si>
  <si>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</si>
  <si>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</si>
  <si>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</si>
  <si>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</si>
  <si>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</si>
  <si>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</si>
  <si>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</si>
  <si>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</si>
  <si>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</si>
  <si>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</si>
  <si>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</si>
  <si>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</si>
  <si>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</si>
  <si>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</si>
  <si>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</si>
  <si>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</si>
  <si>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</si>
  <si>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</si>
  <si>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</si>
  <si>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</si>
  <si>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</si>
  <si>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</si>
  <si>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</si>
  <si>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</si>
  <si>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</si>
  <si>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</si>
  <si>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</si>
  <si>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</si>
  <si>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</si>
  <si>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</si>
  <si>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</si>
  <si>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</si>
  <si>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</si>
  <si>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</si>
  <si>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</si>
  <si>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</si>
  <si>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</si>
  <si>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</si>
  <si>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</si>
  <si>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</si>
  <si>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</si>
  <si>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</si>
  <si>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</si>
  <si>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</si>
  <si>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</si>
  <si>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</si>
  <si>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</si>
  <si>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</si>
  <si>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</si>
  <si>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</si>
  <si>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</si>
  <si>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</si>
  <si>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</si>
  <si>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</si>
  <si>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</si>
  <si>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</si>
  <si>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</si>
  <si>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</si>
  <si>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</si>
  <si>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</si>
  <si>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</si>
  <si>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</si>
  <si>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</si>
  <si>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</si>
  <si>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</si>
  <si>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</si>
  <si>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</si>
  <si>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</si>
  <si>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</si>
  <si>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</si>
  <si>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</si>
  <si>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</si>
  <si>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</si>
  <si>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</si>
  <si>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</si>
  <si>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</si>
  <si>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</si>
  <si>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</si>
  <si>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</si>
  <si>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</si>
  <si>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</si>
  <si>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</si>
  <si>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</si>
  <si>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</si>
  <si>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</si>
  <si>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</si>
  <si>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</si>
  <si>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</si>
  <si>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</si>
  <si>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</si>
  <si>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</si>
  <si>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</si>
  <si>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</si>
  <si>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</si>
  <si>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</si>
  <si>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</si>
  <si>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</si>
  <si>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</si>
  <si>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</si>
  <si>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</si>
  <si>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</si>
  <si>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</si>
  <si>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</si>
  <si>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</si>
  <si>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</si>
  <si>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</si>
  <si>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</si>
  <si>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</si>
  <si>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</si>
  <si>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</si>
  <si>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</si>
  <si>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</si>
  <si>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</si>
  <si>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</si>
  <si>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</si>
  <si>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</si>
  <si>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</si>
  <si>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</si>
  <si>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</si>
  <si>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</si>
  <si>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</si>
  <si>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</si>
  <si>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</si>
  <si>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</si>
  <si>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</si>
  <si>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</si>
  <si>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</si>
  <si>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</si>
  <si>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</si>
  <si>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</si>
  <si>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</si>
  <si>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</si>
  <si>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</si>
  <si>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</si>
  <si>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</si>
  <si>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</si>
  <si>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</si>
  <si>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</si>
  <si>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</si>
  <si>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</si>
  <si>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</si>
  <si>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</si>
  <si>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</si>
  <si>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</si>
  <si>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</si>
  <si>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</si>
  <si>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</si>
  <si>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</si>
  <si>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</si>
  <si>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</si>
  <si>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</si>
  <si>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</si>
  <si>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</si>
  <si>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</si>
  <si>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</si>
  <si>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</si>
  <si>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</si>
  <si>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</si>
  <si>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</si>
  <si>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</si>
  <si>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</si>
  <si>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</si>
  <si>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</si>
  <si>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</si>
  <si>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</si>
  <si>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</si>
  <si>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</si>
  <si>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</si>
  <si>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</si>
  <si>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</si>
  <si>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</si>
  <si>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</si>
  <si>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</si>
  <si>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</si>
  <si>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</si>
  <si>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</si>
  <si>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</si>
  <si>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</si>
  <si>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</si>
  <si>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</si>
  <si>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</si>
  <si>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</si>
  <si>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</si>
  <si>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</si>
  <si>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</si>
  <si>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</si>
  <si>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</si>
  <si>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</si>
  <si>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</si>
  <si>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</si>
  <si>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</si>
  <si>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</si>
  <si>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</si>
  <si>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</si>
  <si>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</si>
  <si>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</si>
  <si>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</si>
  <si>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</si>
  <si>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</si>
  <si>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</si>
  <si>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</si>
  <si>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</si>
  <si>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</si>
  <si>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</si>
  <si>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</si>
  <si>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</si>
  <si>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</si>
  <si>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</si>
  <si>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</si>
  <si>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</si>
  <si>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</si>
  <si>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</si>
  <si>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</si>
  <si>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</si>
  <si>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</si>
  <si>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</si>
  <si>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</si>
  <si>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</si>
  <si>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</si>
  <si>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</si>
  <si>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</si>
  <si>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</si>
  <si>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</si>
  <si>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</si>
  <si>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</si>
  <si>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</si>
  <si>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</si>
  <si>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</si>
  <si>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</si>
  <si>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</si>
  <si>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</si>
  <si>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</si>
  <si>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</si>
  <si>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</si>
  <si>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</si>
  <si>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</si>
  <si>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</si>
  <si>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</si>
  <si>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</si>
  <si>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</si>
  <si>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</si>
  <si>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</si>
  <si>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</si>
  <si>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</si>
  <si>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</si>
  <si>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</si>
  <si>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</si>
  <si>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</si>
  <si>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</si>
  <si>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</si>
  <si>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</si>
  <si>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</si>
  <si>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</si>
  <si>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</si>
  <si>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</si>
  <si>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</si>
  <si>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</si>
  <si>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</si>
  <si>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</si>
  <si>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</si>
  <si>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</si>
  <si>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</si>
  <si>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</si>
  <si>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</si>
  <si>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</si>
  <si>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</si>
  <si>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</si>
  <si>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</si>
  <si>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</si>
  <si>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</si>
  <si>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</si>
  <si>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</si>
  <si>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</si>
  <si>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</si>
  <si>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</si>
  <si>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</si>
  <si>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</si>
  <si>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</si>
  <si>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</si>
  <si>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</si>
  <si>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</si>
  <si>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</si>
  <si>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</si>
  <si>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</si>
  <si>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</si>
  <si>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</si>
  <si>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</si>
  <si>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</si>
  <si>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</si>
  <si>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</si>
  <si>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</si>
  <si>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</si>
  <si>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</si>
  <si>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</si>
  <si>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</si>
  <si>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</si>
  <si>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</si>
  <si>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</si>
  <si>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</si>
  <si>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</si>
  <si>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</si>
  <si>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</si>
  <si>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</si>
  <si>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</si>
  <si>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</si>
  <si>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</si>
  <si>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</si>
  <si>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</si>
  <si>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</si>
  <si>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</si>
  <si>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</si>
  <si>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</si>
  <si>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</si>
  <si>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</si>
  <si>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</si>
  <si>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</si>
  <si>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</si>
  <si>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</si>
  <si>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</si>
  <si>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</si>
  <si>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</si>
  <si>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</si>
  <si>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</si>
  <si>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</si>
  <si>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</si>
  <si>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</si>
  <si>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</si>
  <si>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</si>
  <si>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</si>
  <si>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</si>
  <si>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</si>
  <si>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</si>
  <si>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</si>
  <si>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</si>
  <si>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</si>
  <si>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</si>
  <si>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</si>
  <si>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</si>
  <si>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</si>
  <si>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</si>
  <si>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</si>
  <si>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</si>
  <si>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</si>
  <si>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</si>
  <si>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</si>
  <si>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</si>
  <si>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</si>
  <si>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</si>
  <si>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</si>
  <si>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</si>
  <si>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</si>
  <si>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</si>
  <si>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</si>
  <si>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</si>
  <si>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</si>
  <si>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</si>
  <si>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</si>
  <si>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</si>
  <si>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</si>
  <si>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</si>
  <si>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</si>
  <si>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</si>
  <si>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</si>
  <si>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</si>
  <si>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Retirada de contrapiso em banheiros, com rompedor, espessura 6 cm , incluindo remoção de entulho</t>
  </si>
  <si>
    <t xml:space="preserve">Armação em madeira, incluindo escorramento </t>
  </si>
  <si>
    <t>Tubulação de esgoto em PVC  água fria, inclusive anéis de vedação e mão de obra para retirada e colocação</t>
  </si>
  <si>
    <t>Ferragem de malha em aço CA 50 de Ø 6,3 mm e pinamento em viga com aço Ø 10 mm chumbamento químico, esp. 10 cm</t>
  </si>
  <si>
    <t>Tratamento de ferragem exposta a ferrugem com raspagem e pintura zarcão</t>
  </si>
  <si>
    <t>Concreto feito em betoneira para laje , inclusive transporte, adensamento e acabamento</t>
  </si>
  <si>
    <t>Argamassa para contrapiso esp 3 cm</t>
  </si>
  <si>
    <t>Eletricista</t>
  </si>
  <si>
    <t>Impermeabilização</t>
  </si>
  <si>
    <t>Assentamento de piso cerâmico com argamassa AC III, escolhida pela Fiscalização</t>
  </si>
  <si>
    <t>CONTRATAÇÃO DE EMPRESA ESPECIALIZADA PARA A REFORMA DE DUAS SALAS DO TERREO DO CENTRO ADMINISTRATIVO DO MUNICIPIO DE COTIPORÃ</t>
  </si>
  <si>
    <t>PREFEITURA MUNICIPAL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</si>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</sst>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2" t="s">
        <v>3753</v>
      </c>
      <c r="B1" s="183"/>
      <c r="C1" s="183"/>
      <c r="D1" s="183"/>
      <c r="E1" s="183"/>
      <c r="F1" s="183"/>
      <c r="G1" s="184"/>
    </row>
    <row r="2" spans="1:8" s="92" customFormat="1" ht="15.75" thickBot="1" x14ac:dyDescent="0.3">
      <c r="A2" s="46" t="s">
        <v>161</v>
      </c>
      <c r="B2" s="188" t="s">
        <v>4</v>
      </c>
      <c r="C2" s="188"/>
      <c r="D2" s="76" t="s">
        <v>162</v>
      </c>
      <c r="E2" s="112">
        <v>9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89" t="s">
        <v>3981</v>
      </c>
      <c r="C3" s="189"/>
      <c r="D3" s="189"/>
      <c r="E3" s="189"/>
      <c r="F3" s="189"/>
      <c r="G3" s="190"/>
    </row>
    <row r="4" spans="1:8" s="92" customFormat="1" ht="15.75" thickBot="1" x14ac:dyDescent="0.3">
      <c r="A4" s="46" t="s">
        <v>175</v>
      </c>
      <c r="B4" s="191" t="s">
        <v>3982</v>
      </c>
      <c r="C4" s="191"/>
      <c r="D4" s="191"/>
      <c r="E4" s="192"/>
      <c r="F4" s="47" t="s">
        <v>179</v>
      </c>
      <c r="G4" s="124" t="s">
        <v>3983</v>
      </c>
    </row>
    <row r="5" spans="1:8" s="92" customFormat="1" ht="15.75" thickBot="1" x14ac:dyDescent="0.3">
      <c r="A5" s="46" t="s">
        <v>3787</v>
      </c>
      <c r="B5" s="127" t="s">
        <v>170</v>
      </c>
      <c r="C5" s="177" t="s">
        <v>3958</v>
      </c>
      <c r="D5" s="177"/>
      <c r="E5" s="177"/>
      <c r="F5" s="193"/>
      <c r="G5" s="194"/>
    </row>
    <row r="6" spans="1:8" s="94" customFormat="1" ht="15.75" thickBot="1" x14ac:dyDescent="0.3">
      <c r="A6" s="46" t="s">
        <v>155</v>
      </c>
      <c r="B6" s="78">
        <f>'Orçamento-base'!C6</f>
        <v>11539.68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10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5" t="s">
        <v>3751</v>
      </c>
      <c r="B11" s="186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5"/>
      <c r="B12" s="187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M12" sqref="M12:M21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3" t="s">
        <v>3676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6" t="str">
        <f>IF(Identificação!B2=0,"",Identificação!B2)</f>
        <v>Convite</v>
      </c>
      <c r="D2" s="206"/>
      <c r="E2" s="206"/>
      <c r="F2" s="206"/>
      <c r="G2" s="206"/>
      <c r="H2" s="43" t="s">
        <v>151</v>
      </c>
      <c r="I2" s="44">
        <f>IF(Identificação!E2=0,"",Identificação!E2)</f>
        <v>9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2" t="s">
        <v>153</v>
      </c>
      <c r="B3" s="213"/>
      <c r="C3" s="214" t="str">
        <f>IF(Identificação!B3=0,"",Identificação!B3)</f>
        <v>CONTRATAÇÃO DE EMPRESA ESPECIALIZADA PARA A REFORMA DE DUAS SALAS DO TERREO DO CENTRO ADMINISTRATIVO DO MUNICIPIO DE COTIPORÃ</v>
      </c>
      <c r="D3" s="214"/>
      <c r="E3" s="214"/>
      <c r="F3" s="214"/>
      <c r="G3" s="214"/>
      <c r="H3" s="214"/>
      <c r="I3" s="214"/>
      <c r="J3" s="214"/>
      <c r="K3" s="215"/>
      <c r="L3" s="144"/>
      <c r="M3" s="144"/>
    </row>
    <row r="4" spans="1:18" s="45" customFormat="1" ht="15.75" thickBot="1" x14ac:dyDescent="0.3">
      <c r="A4" s="46" t="s">
        <v>176</v>
      </c>
      <c r="B4" s="47"/>
      <c r="C4" s="208" t="str">
        <f>IF(Identificação!B4=0,"",Identificação!B4)</f>
        <v>PREFEITURA MUNICIPAL DE COTIPORA</v>
      </c>
      <c r="D4" s="208"/>
      <c r="E4" s="208"/>
      <c r="F4" s="208"/>
      <c r="G4" s="208"/>
      <c r="H4" s="208"/>
      <c r="I4" s="208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8" t="str">
        <f>IF(Identificação!B5=0,"",Identificação!B5)</f>
        <v>Obras e Serviços de Engenharia</v>
      </c>
      <c r="D5" s="208"/>
      <c r="E5" s="208"/>
      <c r="F5" s="208"/>
      <c r="G5" s="209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0">
        <f>SUMIFS(K12:K39953,B12:B39953,"&gt;0",K12:K39953,"&lt;&gt;0")</f>
        <v>11539.68</v>
      </c>
      <c r="D6" s="210"/>
      <c r="E6" s="210"/>
      <c r="F6" s="210"/>
      <c r="G6" s="211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5" t="s">
        <v>3762</v>
      </c>
      <c r="B10" s="195" t="s">
        <v>3760</v>
      </c>
      <c r="C10" s="195" t="s">
        <v>3761</v>
      </c>
      <c r="D10" s="199" t="s">
        <v>3675</v>
      </c>
      <c r="E10" s="197" t="s">
        <v>168</v>
      </c>
      <c r="F10" s="201" t="s">
        <v>3674</v>
      </c>
      <c r="G10" s="199" t="s">
        <v>156</v>
      </c>
      <c r="H10" s="220" t="s">
        <v>165</v>
      </c>
      <c r="I10" s="221"/>
      <c r="J10" s="221"/>
      <c r="K10" s="221"/>
      <c r="L10" s="221"/>
      <c r="M10" s="222"/>
      <c r="N10" s="216" t="s">
        <v>177</v>
      </c>
      <c r="O10" s="217"/>
      <c r="P10" s="218" t="s">
        <v>178</v>
      </c>
      <c r="Q10" s="219"/>
      <c r="R10" s="207" t="s">
        <v>3678</v>
      </c>
    </row>
    <row r="11" spans="1:18" s="40" customFormat="1" ht="45" x14ac:dyDescent="0.25">
      <c r="A11" s="196"/>
      <c r="B11" s="196"/>
      <c r="C11" s="196"/>
      <c r="D11" s="200"/>
      <c r="E11" s="198"/>
      <c r="F11" s="202"/>
      <c r="G11" s="200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7"/>
    </row>
    <row r="12" spans="1:18" ht="30" x14ac:dyDescent="0.25">
      <c r="A12" s="113"/>
      <c r="B12" s="88">
        <f>IF(AND(G12&lt;&gt;"",H12&gt;0,I12&lt;&gt;"",J12&lt;&gt;0,K12&lt;&gt;0),COUNT($B$11:B11)+1,"")</f>
        <v>1</v>
      </c>
      <c r="C12" s="72"/>
      <c r="D12" s="141" t="s">
        <v>3804</v>
      </c>
      <c r="E12" s="180">
        <v>1</v>
      </c>
      <c r="F12" s="107">
        <v>44383</v>
      </c>
      <c r="G12" s="66" t="s">
        <v>3971</v>
      </c>
      <c r="H12" s="174">
        <v>12.6</v>
      </c>
      <c r="I12" s="166" t="s">
        <v>3696</v>
      </c>
      <c r="J12" s="174">
        <v>164.8</v>
      </c>
      <c r="K12" s="86">
        <f>IFERROR(IF(H12*J12&lt;&gt;0,ROUND(ROUND(H12,4)*ROUND(J12,4),2),""),"")</f>
        <v>2076.48</v>
      </c>
      <c r="L12" s="148">
        <v>0.30930000000000002</v>
      </c>
      <c r="M12" s="148">
        <v>1.1420999999999999</v>
      </c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/>
      <c r="D13" s="141" t="s">
        <v>3804</v>
      </c>
      <c r="E13" s="180">
        <v>2</v>
      </c>
      <c r="F13" s="107">
        <v>44383</v>
      </c>
      <c r="G13" s="66" t="s">
        <v>3972</v>
      </c>
      <c r="H13" s="174">
        <v>12.6</v>
      </c>
      <c r="I13" s="166" t="s">
        <v>3696</v>
      </c>
      <c r="J13" s="174">
        <v>120</v>
      </c>
      <c r="K13" s="167">
        <f>IFERROR(IF(H13*J13&lt;&gt;0,ROUND(ROUND(H13,4)*ROUND(J13,4),2),""),"")</f>
        <v>1512</v>
      </c>
      <c r="L13" s="148">
        <v>0.30930000000000002</v>
      </c>
      <c r="M13" s="148">
        <v>1.1420999999999999</v>
      </c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ht="30" x14ac:dyDescent="0.25">
      <c r="A14" s="166"/>
      <c r="B14" s="178">
        <f>IF(AND(G14&lt;&gt;"",H14&gt;0,I14&lt;&gt;"",J14&lt;&gt;0,K14&lt;&gt;0),COUNT($B$11:B13)+1,"")</f>
        <v>3</v>
      </c>
      <c r="C14" s="72"/>
      <c r="D14" s="141" t="s">
        <v>3804</v>
      </c>
      <c r="E14" s="180">
        <v>3</v>
      </c>
      <c r="F14" s="107">
        <v>44383</v>
      </c>
      <c r="G14" s="66" t="s">
        <v>3973</v>
      </c>
      <c r="H14" s="174">
        <v>1</v>
      </c>
      <c r="I14" s="166" t="s">
        <v>3711</v>
      </c>
      <c r="J14" s="174">
        <v>1000</v>
      </c>
      <c r="K14" s="156">
        <f>IFERROR(IF(H14*J14&lt;&gt;0,ROUND(ROUND(H14,4)*ROUND(J14,4),2),""),"")</f>
        <v>1000</v>
      </c>
      <c r="L14" s="148">
        <v>0.30930000000000002</v>
      </c>
      <c r="M14" s="148">
        <v>1.1420999999999999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ht="45" x14ac:dyDescent="0.25">
      <c r="A15" s="166"/>
      <c r="B15" s="178">
        <f>IF(AND(G15&lt;&gt;"",H15&gt;0,I15&lt;&gt;"",J15&lt;&gt;0,K15&lt;&gt;0),COUNT($B$11:B14)+1,"")</f>
        <v>4</v>
      </c>
      <c r="C15" s="72"/>
      <c r="D15" s="141" t="s">
        <v>3804</v>
      </c>
      <c r="E15" s="180">
        <v>4</v>
      </c>
      <c r="F15" s="107">
        <v>44383</v>
      </c>
      <c r="G15" s="66" t="s">
        <v>3974</v>
      </c>
      <c r="H15" s="174">
        <v>70</v>
      </c>
      <c r="I15" s="166" t="s">
        <v>3701</v>
      </c>
      <c r="J15" s="174">
        <v>32</v>
      </c>
      <c r="K15" s="156">
        <f t="shared" ref="K15:K78" si="0">IFERROR(IF(H15*J15&lt;&gt;0,ROUND(ROUND(H15,4)*ROUND(J15,4),2),""),"")</f>
        <v>2240</v>
      </c>
      <c r="L15" s="148">
        <v>0.30930000000000002</v>
      </c>
      <c r="M15" s="148">
        <v>1.1420999999999999</v>
      </c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6"/>
      <c r="B16" s="178">
        <f>IF(AND(G16&lt;&gt;"",H16&gt;0,I16&lt;&gt;"",J16&lt;&gt;0,K16&lt;&gt;0),COUNT($B$11:B15)+1,"")</f>
        <v>5</v>
      </c>
      <c r="C16" s="72"/>
      <c r="D16" s="141" t="s">
        <v>3804</v>
      </c>
      <c r="E16" s="180">
        <v>5</v>
      </c>
      <c r="F16" s="107">
        <v>44383</v>
      </c>
      <c r="G16" s="66" t="s">
        <v>3975</v>
      </c>
      <c r="H16" s="174">
        <v>1</v>
      </c>
      <c r="I16" s="166" t="s">
        <v>3711</v>
      </c>
      <c r="J16" s="174">
        <v>250</v>
      </c>
      <c r="K16" s="156">
        <f t="shared" si="0"/>
        <v>250</v>
      </c>
      <c r="L16" s="148">
        <v>0.30930000000000002</v>
      </c>
      <c r="M16" s="148">
        <v>1.1420999999999999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30" x14ac:dyDescent="0.25">
      <c r="A17" s="166"/>
      <c r="B17" s="178">
        <f>IF(AND(G17&lt;&gt;"",H17&gt;0,I17&lt;&gt;"",J17&lt;&gt;0,K17&lt;&gt;0),COUNT($B$11:B16)+1,"")</f>
        <v>6</v>
      </c>
      <c r="C17" s="72"/>
      <c r="D17" s="141" t="s">
        <v>3804</v>
      </c>
      <c r="E17" s="180">
        <v>6</v>
      </c>
      <c r="F17" s="107">
        <v>44383</v>
      </c>
      <c r="G17" s="66" t="s">
        <v>3976</v>
      </c>
      <c r="H17" s="174">
        <v>1.2</v>
      </c>
      <c r="I17" s="166" t="s">
        <v>3697</v>
      </c>
      <c r="J17" s="174">
        <v>1200</v>
      </c>
      <c r="K17" s="156">
        <f t="shared" si="0"/>
        <v>1440</v>
      </c>
      <c r="L17" s="148">
        <v>0.30930000000000002</v>
      </c>
      <c r="M17" s="148">
        <v>1.1420999999999999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/>
      <c r="D18" s="141" t="s">
        <v>3804</v>
      </c>
      <c r="E18" s="180">
        <v>7</v>
      </c>
      <c r="F18" s="107">
        <v>44383</v>
      </c>
      <c r="G18" s="66" t="s">
        <v>3977</v>
      </c>
      <c r="H18" s="174">
        <v>0.36</v>
      </c>
      <c r="I18" s="166" t="s">
        <v>3697</v>
      </c>
      <c r="J18" s="174">
        <v>1200</v>
      </c>
      <c r="K18" s="156">
        <f t="shared" si="0"/>
        <v>432</v>
      </c>
      <c r="L18" s="148">
        <v>0.30930000000000002</v>
      </c>
      <c r="M18" s="148">
        <v>1.1420999999999999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/>
      <c r="D19" s="141" t="s">
        <v>3804</v>
      </c>
      <c r="E19" s="180">
        <v>8</v>
      </c>
      <c r="F19" s="107">
        <v>44383</v>
      </c>
      <c r="G19" s="66" t="s">
        <v>3978</v>
      </c>
      <c r="H19" s="174">
        <v>4</v>
      </c>
      <c r="I19" s="166" t="s">
        <v>3726</v>
      </c>
      <c r="J19" s="174">
        <v>200</v>
      </c>
      <c r="K19" s="156">
        <f t="shared" si="0"/>
        <v>800</v>
      </c>
      <c r="L19" s="148">
        <v>0.30930000000000002</v>
      </c>
      <c r="M19" s="148">
        <v>1.1420999999999999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/>
      <c r="D20" s="141" t="s">
        <v>3778</v>
      </c>
      <c r="E20" s="180">
        <v>98557</v>
      </c>
      <c r="F20" s="107">
        <v>44383</v>
      </c>
      <c r="G20" s="66" t="s">
        <v>3979</v>
      </c>
      <c r="H20" s="174">
        <v>12.6</v>
      </c>
      <c r="I20" s="166" t="s">
        <v>3696</v>
      </c>
      <c r="J20" s="174">
        <v>42</v>
      </c>
      <c r="K20" s="156">
        <f t="shared" si="0"/>
        <v>529.20000000000005</v>
      </c>
      <c r="L20" s="148">
        <v>0.30930000000000002</v>
      </c>
      <c r="M20" s="148">
        <v>1.1420999999999999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30" x14ac:dyDescent="0.25">
      <c r="A21" s="166"/>
      <c r="B21" s="178">
        <f>IF(AND(G21&lt;&gt;"",H21&gt;0,I21&lt;&gt;"",J21&lt;&gt;0,K21&lt;&gt;0),COUNT($B$11:B20)+1,"")</f>
        <v>10</v>
      </c>
      <c r="C21" s="72"/>
      <c r="D21" s="141" t="s">
        <v>3778</v>
      </c>
      <c r="E21" s="180">
        <v>87255</v>
      </c>
      <c r="F21" s="107">
        <v>44383</v>
      </c>
      <c r="G21" s="66" t="s">
        <v>3980</v>
      </c>
      <c r="H21" s="174">
        <v>12.6</v>
      </c>
      <c r="I21" s="166" t="s">
        <v>3696</v>
      </c>
      <c r="J21" s="174">
        <v>100</v>
      </c>
      <c r="K21" s="156">
        <f t="shared" si="0"/>
        <v>1260</v>
      </c>
      <c r="L21" s="148">
        <v>0.30930000000000002</v>
      </c>
      <c r="M21" s="148">
        <v>1.1420999999999999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66"/>
      <c r="H22" s="174"/>
      <c r="I22" s="166"/>
      <c r="J22" s="174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66"/>
      <c r="H23" s="174"/>
      <c r="I23" s="166"/>
      <c r="J23" s="174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/>
      <c r="D24" s="141"/>
      <c r="E24" s="180"/>
      <c r="F24" s="107"/>
      <c r="G24" s="66"/>
      <c r="H24" s="174"/>
      <c r="I24" s="166"/>
      <c r="J24" s="174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66"/>
      <c r="H25" s="174"/>
      <c r="I25" s="166"/>
      <c r="J25" s="174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66"/>
      <c r="H26" s="174"/>
      <c r="I26" s="166"/>
      <c r="J26" s="174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/>
      <c r="D27" s="141"/>
      <c r="E27" s="180"/>
      <c r="F27" s="107"/>
      <c r="G27" s="66"/>
      <c r="H27" s="174"/>
      <c r="I27" s="166"/>
      <c r="J27" s="174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 t="str">
        <f>IF(AND(G28&lt;&gt;"",H28&gt;0,I28&lt;&gt;"",J28&lt;&gt;0,K28&lt;&gt;0),COUNT($B$11:B27)+1,"")</f>
        <v/>
      </c>
      <c r="C28" s="72"/>
      <c r="D28" s="141"/>
      <c r="E28" s="180"/>
      <c r="F28" s="107"/>
      <c r="G28" s="66"/>
      <c r="H28" s="174"/>
      <c r="I28" s="166"/>
      <c r="J28" s="174"/>
      <c r="K28" s="156" t="str">
        <f t="shared" si="0"/>
        <v/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 t="str">
        <f>IF(AND(G29&lt;&gt;"",H29&gt;0,I29&lt;&gt;"",J29&lt;&gt;0,K29&lt;&gt;0),COUNT($B$11:B28)+1,"")</f>
        <v/>
      </c>
      <c r="C29" s="72"/>
      <c r="D29" s="141"/>
      <c r="E29" s="180"/>
      <c r="F29" s="107"/>
      <c r="G29" s="66"/>
      <c r="H29" s="174"/>
      <c r="I29" s="166"/>
      <c r="J29" s="174"/>
      <c r="K29" s="156" t="str">
        <f t="shared" si="0"/>
        <v/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 t="str">
        <f>IF(AND(G30&lt;&gt;"",H30&gt;0,I30&lt;&gt;"",J30&lt;&gt;0,K30&lt;&gt;0),COUNT($B$11:B29)+1,"")</f>
        <v/>
      </c>
      <c r="C30" s="72"/>
      <c r="D30" s="141"/>
      <c r="E30" s="180"/>
      <c r="F30" s="107"/>
      <c r="G30" s="66"/>
      <c r="H30" s="174"/>
      <c r="I30" s="166"/>
      <c r="J30" s="174"/>
      <c r="K30" s="156" t="str">
        <f t="shared" si="0"/>
        <v/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 t="str">
        <f>IF(AND(G31&lt;&gt;"",H31&gt;0,I31&lt;&gt;"",J31&lt;&gt;0,K31&lt;&gt;0),COUNT($B$11:B30)+1,"")</f>
        <v/>
      </c>
      <c r="C31" s="72"/>
      <c r="D31" s="141"/>
      <c r="E31" s="180"/>
      <c r="F31" s="107"/>
      <c r="G31" s="66"/>
      <c r="H31" s="174"/>
      <c r="I31" s="166"/>
      <c r="J31" s="174"/>
      <c r="K31" s="156" t="str">
        <f t="shared" si="0"/>
        <v/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 t="str">
        <f>IF(AND(G32&lt;&gt;"",H32&gt;0,I32&lt;&gt;"",J32&lt;&gt;0,K32&lt;&gt;0),COUNT($B$11:B31)+1,"")</f>
        <v/>
      </c>
      <c r="C32" s="72"/>
      <c r="D32" s="141"/>
      <c r="E32" s="180"/>
      <c r="F32" s="107"/>
      <c r="G32" s="66"/>
      <c r="H32" s="174"/>
      <c r="I32" s="166"/>
      <c r="J32" s="174"/>
      <c r="K32" s="156" t="str">
        <f t="shared" si="0"/>
        <v/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174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174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174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174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174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174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/>
      <c r="H39" s="174"/>
      <c r="I39" s="166"/>
      <c r="J39" s="174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174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174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174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174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174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174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174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174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174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174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174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174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174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174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174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Convite</v>
      </c>
      <c r="D2" s="238"/>
      <c r="E2" s="30" t="s">
        <v>151</v>
      </c>
      <c r="F2" s="31">
        <f>IF(Identificação!E2=0,"",Identificação!E2)</f>
        <v>9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CONTRATAÇÃO DE EMPRESA ESPECIALIZADA PARA A REFORMA DE DUAS SALAS DO TERREO DO CENTRO ADMINISTRATIVO DO MUNICIPIO DE COTIPORÃ</v>
      </c>
      <c r="D3" s="234"/>
      <c r="E3" s="234"/>
      <c r="F3" s="234"/>
      <c r="G3" s="234"/>
      <c r="H3" s="235"/>
      <c r="I3" s="153"/>
      <c r="J3" s="153"/>
    </row>
    <row r="4" spans="1:12" s="29" customFormat="1" ht="15.75" thickBot="1" x14ac:dyDescent="0.3">
      <c r="A4" s="19" t="s">
        <v>3793</v>
      </c>
      <c r="B4" s="27"/>
      <c r="C4" s="191"/>
      <c r="D4" s="191"/>
      <c r="E4" s="191"/>
      <c r="F4" s="191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Obras e Serviços de Engenharia</v>
      </c>
      <c r="D5" s="240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3" t="s">
        <v>3755</v>
      </c>
      <c r="B10" s="223" t="s">
        <v>3756</v>
      </c>
      <c r="C10" s="223" t="s">
        <v>3677</v>
      </c>
      <c r="D10" s="225" t="s">
        <v>3757</v>
      </c>
      <c r="E10" s="227" t="s">
        <v>171</v>
      </c>
      <c r="F10" s="228"/>
      <c r="G10" s="228"/>
      <c r="H10" s="228"/>
      <c r="I10" s="228"/>
      <c r="J10" s="228"/>
      <c r="K10" s="228"/>
    </row>
    <row r="11" spans="1:12" s="28" customFormat="1" ht="45" x14ac:dyDescent="0.25">
      <c r="A11" s="224"/>
      <c r="B11" s="224"/>
      <c r="C11" s="224"/>
      <c r="D11" s="226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 t="str">
        <f>IF('Orçamento-base'!C12&gt;0,'Orçamento-base'!C12,"")</f>
        <v/>
      </c>
      <c r="D12" s="86" t="str">
        <f>IF('Orçamento-base'!G12&gt;0,'Orçamento-base'!G12,"")</f>
        <v>Retirada de contrapiso em banheiros, com rompedor, espessura 6 cm , incluindo remoção de entulho</v>
      </c>
      <c r="E12" s="176">
        <f>IF('Orçamento-base'!H12&gt;0,'Orçamento-base'!H12,"")</f>
        <v>12.6</v>
      </c>
      <c r="F12" s="86" t="str">
        <f>IF('Orçamento-base'!I12&gt;0,'Orçamento-base'!I12,"")</f>
        <v>m2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 t="str">
        <f>IF('Orçamento-base'!C13&gt;0,'Orçamento-base'!C13,"")</f>
        <v/>
      </c>
      <c r="D13" s="86" t="str">
        <f>IF('Orçamento-base'!G13&gt;0,'Orçamento-base'!G13,"")</f>
        <v xml:space="preserve">Armação em madeira, incluindo escorramento </v>
      </c>
      <c r="E13" s="176">
        <f>IF('Orçamento-base'!H13&gt;0,'Orçamento-base'!H13,"")</f>
        <v>12.6</v>
      </c>
      <c r="F13" s="86" t="str">
        <f>IF('Orçamento-base'!I13&gt;0,'Orçamento-base'!I13,"")</f>
        <v>m2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2021-07-07T13:45:44Z</dcterms:modified>
</cp:coreProperties>
</file>