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"/>
    </mc:Choice>
  </mc:AlternateContent>
  <xr:revisionPtr revIDLastSave="0" documentId="13_ncr:1_{D36CE20D-9F03-4CBC-AD5A-D184FBC1B5EE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K14" i="3" l="1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K60" i="3"/>
  <c r="K61" i="3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59" i="3" l="1"/>
  <c r="B60" i="3" s="1"/>
  <c r="K12" i="3"/>
  <c r="B12" i="3" s="1"/>
  <c r="B61" i="3" l="1"/>
  <c r="B14" i="3"/>
  <c r="B13" i="3"/>
  <c r="E12" i="6"/>
  <c r="H12" i="6" s="1"/>
  <c r="B15" i="3" l="1"/>
  <c r="C5" i="6"/>
  <c r="C3" i="6"/>
  <c r="H2" i="6"/>
  <c r="F2" i="6"/>
  <c r="C2" i="6"/>
  <c r="K4" i="3"/>
  <c r="K2" i="3"/>
  <c r="C3" i="3"/>
  <c r="C4" i="3"/>
  <c r="C5" i="3"/>
  <c r="I2" i="3"/>
  <c r="C2" i="3"/>
  <c r="B16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7" i="3" l="1"/>
  <c r="E13" i="6"/>
  <c r="H13" i="6" s="1"/>
  <c r="O13" i="3"/>
  <c r="B18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3" i="3" l="1"/>
  <c r="B24" i="3" s="1"/>
  <c r="B25" i="3" s="1"/>
  <c r="B26" i="3" s="1"/>
  <c r="B27" i="3" s="1"/>
  <c r="B28" i="3" s="1"/>
  <c r="B19" i="3"/>
  <c r="B20" i="3" s="1"/>
  <c r="B21" i="3" s="1"/>
  <c r="B22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9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31" i="3" l="1"/>
  <c r="B13" i="6"/>
  <c r="C6" i="6" s="1"/>
  <c r="B7" i="2" s="1"/>
  <c r="B32" i="3" l="1"/>
  <c r="B33" i="3" l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8" i="2" l="1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<sst xmlns="http://schemas.openxmlformats.org/spreadsheetml/2006/main" count="15173" uniqueCount="4023">
  <si>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</si>
  <si>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</si>
  <si>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</si>
  <si>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</si>
  <si>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</si>
  <si>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</si>
  <si>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</si>
  <si>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</si>
  <si>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</si>
  <si>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</si>
  <si>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</si>
  <si>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</si>
  <si>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</si>
  <si>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</si>
  <si>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</si>
  <si>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</si>
  <si>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</si>
  <si>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</si>
  <si>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</si>
  <si>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</si>
  <si>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</si>
  <si>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</si>
  <si>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</si>
  <si>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</si>
  <si>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</si>
  <si>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</si>
  <si>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</si>
  <si>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</si>
  <si>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</si>
  <si>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</si>
  <si>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</si>
  <si>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</si>
  <si>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</si>
  <si>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</si>
  <si>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</si>
  <si>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</si>
  <si>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</si>
  <si>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</si>
  <si>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</si>
  <si>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</si>
  <si>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</si>
  <si>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</si>
  <si>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</si>
  <si>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</si>
  <si>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</si>
  <si>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</si>
  <si>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</si>
  <si>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</si>
  <si>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</si>
  <si>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</si>
  <si>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</si>
  <si>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</si>
  <si>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</si>
  <si>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</si>
  <si>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</si>
  <si>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</si>
  <si>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</si>
  <si>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</si>
  <si>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</si>
  <si>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</si>
  <si>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</si>
  <si>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</si>
  <si>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</si>
  <si>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</si>
  <si>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</si>
  <si>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</si>
  <si>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</si>
  <si>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</si>
  <si>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</si>
  <si>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</si>
  <si>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</si>
  <si>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</si>
  <si>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</si>
  <si>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</si>
  <si>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</si>
  <si>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</si>
  <si>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</si>
  <si>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</si>
  <si>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</si>
  <si>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</si>
  <si>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</si>
  <si>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</si>
  <si>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</si>
  <si>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</si>
  <si>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</si>
  <si>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</si>
  <si>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</si>
  <si>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</si>
  <si>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</si>
  <si>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</si>
  <si>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</si>
  <si>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</si>
  <si>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</si>
  <si>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</si>
  <si>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</si>
  <si>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</si>
  <si>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</si>
  <si>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</si>
  <si>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</si>
  <si>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</si>
  <si>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</si>
  <si>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</si>
  <si>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</si>
  <si>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</si>
  <si>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</si>
  <si>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</si>
  <si>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</si>
  <si>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</si>
  <si>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</si>
  <si>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</si>
  <si>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</si>
  <si>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</si>
  <si>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</si>
  <si>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</si>
  <si>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</si>
  <si>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</si>
  <si>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</si>
  <si>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</si>
  <si>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</si>
  <si>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</si>
  <si>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</si>
  <si>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</si>
  <si>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</si>
  <si>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</si>
  <si>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</si>
  <si>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</si>
  <si>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</si>
  <si>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</si>
  <si>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</si>
  <si>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</si>
  <si>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</si>
  <si>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</si>
  <si>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</si>
  <si>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</si>
  <si>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</si>
  <si>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</si>
  <si>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</si>
  <si>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</si>
  <si>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</si>
  <si>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</si>
  <si>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</si>
  <si>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</si>
  <si>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</si>
  <si>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</si>
  <si>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</si>
  <si>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</si>
  <si>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</si>
  <si>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</si>
  <si>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</si>
  <si>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</si>
  <si>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</si>
  <si>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</si>
  <si>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</si>
  <si>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</si>
  <si>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</si>
  <si>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</si>
  <si>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</si>
  <si>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</si>
  <si>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</si>
  <si>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</si>
  <si>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</si>
  <si>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</si>
  <si>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</si>
  <si>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</si>
  <si>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</si>
  <si>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</si>
  <si>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</si>
  <si>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</si>
  <si>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</si>
  <si>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</si>
  <si>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</si>
  <si>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</si>
  <si>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</si>
  <si>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</si>
  <si>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</si>
  <si>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</si>
  <si>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</si>
  <si>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</si>
  <si>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</si>
  <si>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</si>
  <si>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</si>
  <si>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</si>
  <si>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</si>
  <si>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</si>
  <si>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</si>
  <si>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</si>
  <si>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</si>
  <si>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</si>
  <si>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</si>
  <si>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</si>
  <si>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</si>
  <si>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</si>
  <si>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</si>
  <si>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</si>
  <si>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</si>
  <si>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</si>
  <si>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</si>
  <si>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</si>
  <si>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</si>
  <si>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</si>
  <si>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</si>
  <si>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</si>
  <si>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</si>
  <si>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</si>
  <si>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</si>
  <si>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</si>
  <si>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</si>
  <si>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</si>
  <si>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</si>
  <si>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</si>
  <si>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</si>
  <si>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</si>
  <si>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</si>
  <si>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</si>
  <si>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</si>
  <si>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</si>
  <si>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</si>
  <si>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</si>
  <si>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</si>
  <si>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</si>
  <si>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</si>
  <si>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</si>
  <si>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</si>
  <si>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</si>
  <si>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</si>
  <si>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</si>
  <si>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</si>
  <si>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</si>
  <si>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</si>
  <si>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</si>
  <si>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</si>
  <si>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</si>
  <si>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</si>
  <si>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</si>
  <si>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</si>
  <si>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</si>
  <si>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</si>
  <si>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</si>
  <si>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</si>
  <si>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</si>
  <si>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</si>
  <si>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</si>
  <si>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</si>
  <si>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</si>
  <si>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</si>
  <si>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</si>
  <si>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</si>
  <si>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</si>
  <si>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</si>
  <si>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</si>
  <si>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</si>
  <si>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</si>
  <si>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</si>
  <si>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</si>
  <si>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</si>
  <si>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</si>
  <si>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</si>
  <si>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</si>
  <si>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</si>
  <si>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</si>
  <si>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</si>
  <si>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</si>
  <si>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</si>
  <si>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</si>
  <si>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</si>
  <si>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</si>
  <si>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</si>
  <si>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</si>
  <si>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</si>
  <si>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</si>
  <si>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</si>
  <si>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</si>
  <si>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</si>
  <si>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</si>
  <si>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</si>
  <si>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</si>
  <si>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</si>
  <si>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</si>
  <si>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</si>
  <si>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</si>
  <si>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</si>
  <si>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</si>
  <si>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</si>
  <si>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</si>
  <si>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</si>
  <si>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</si>
  <si>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</si>
  <si>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</si>
  <si>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</si>
  <si>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</si>
  <si>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</si>
  <si>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</si>
  <si>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</si>
  <si>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</si>
  <si>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</si>
  <si>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</si>
  <si>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</si>
  <si>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</si>
  <si>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</si>
  <si>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</si>
  <si>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</si>
  <si>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</si>
  <si>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</si>
  <si>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</si>
  <si>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</si>
  <si>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</si>
  <si>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</si>
  <si>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</si>
  <si>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</si>
  <si>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</si>
  <si>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</si>
  <si>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</si>
  <si>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</si>
  <si>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</si>
  <si>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</si>
  <si>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</si>
  <si>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</si>
  <si>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</si>
  <si>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</si>
  <si>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</si>
  <si>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</si>
  <si>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</si>
  <si>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</si>
  <si>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</si>
  <si>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</si>
  <si>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</si>
  <si>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</si>
  <si>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</si>
  <si>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</si>
  <si>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</si>
  <si>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</si>
  <si>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</si>
  <si>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</si>
  <si>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</si>
  <si>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</si>
  <si>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</si>
  <si>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</si>
  <si>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</si>
  <si>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</si>
  <si>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</si>
  <si>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</si>
  <si>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</si>
  <si>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</si>
  <si>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</si>
  <si>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</si>
  <si>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</si>
  <si>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</si>
  <si>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</si>
  <si>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</si>
  <si>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</si>
  <si>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</si>
  <si>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</si>
  <si>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</si>
  <si>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</si>
  <si>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</si>
  <si>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</si>
  <si>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</si>
  <si>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</si>
  <si>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</si>
  <si>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</si>
  <si>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</si>
  <si>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</si>
  <si>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</si>
  <si>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</si>
  <si>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</si>
  <si>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</si>
  <si>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</si>
  <si>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</si>
  <si>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</si>
  <si>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</si>
  <si>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</si>
  <si>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</si>
  <si>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</si>
  <si>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</si>
  <si>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</si>
  <si>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</si>
  <si>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</si>
  <si>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</si>
  <si>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</si>
  <si>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</si>
  <si>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</si>
  <si>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</si>
  <si>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</si>
  <si>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</si>
  <si>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</si>
  <si>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</si>
  <si>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</si>
  <si>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</si>
  <si>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</si>
  <si>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</si>
  <si>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</si>
  <si>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</si>
  <si>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</si>
  <si>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</si>
  <si>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</si>
  <si>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</si>
  <si>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</si>
  <si>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</si>
  <si>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</si>
  <si>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</si>
  <si>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</si>
  <si>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</si>
  <si>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</si>
  <si>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</si>
  <si>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</si>
  <si>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</si>
  <si>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</si>
  <si>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</si>
  <si>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</si>
  <si>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</si>
  <si>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</si>
  <si>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</si>
  <si>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</si>
  <si>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</si>
  <si>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</si>
  <si>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</si>
  <si>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</si>
  <si>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</si>
  <si>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</si>
  <si>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</si>
  <si>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</si>
  <si>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</si>
  <si>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</si>
  <si>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</si>
  <si>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</si>
  <si>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</si>
  <si>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</si>
  <si>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</si>
  <si>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</si>
  <si>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</si>
  <si>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</si>
  <si>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</si>
  <si>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</si>
  <si>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</si>
  <si>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</si>
  <si>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</si>
  <si>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</si>
  <si>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</si>
  <si>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</si>
  <si>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</si>
  <si>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</si>
  <si>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</si>
  <si>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</si>
  <si>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</si>
  <si>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</si>
  <si>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</si>
  <si>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</si>
  <si>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</si>
  <si>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</si>
  <si>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</si>
  <si>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</si>
  <si>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</si>
  <si>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</si>
  <si>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</si>
  <si>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</si>
  <si>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</si>
  <si>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</si>
  <si>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</si>
  <si>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</si>
  <si>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</si>
  <si>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</si>
  <si>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</si>
  <si>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</si>
  <si>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</si>
  <si>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</si>
  <si>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</si>
  <si>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</si>
  <si>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</si>
  <si>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</si>
  <si>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</si>
  <si>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</si>
  <si>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</si>
  <si>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</si>
  <si>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</si>
  <si>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</si>
  <si>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</si>
  <si>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</si>
  <si>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</si>
  <si>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</si>
  <si>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</si>
  <si>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</si>
  <si>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</si>
  <si>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</si>
  <si>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</si>
  <si>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</si>
  <si>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</si>
  <si>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</si>
  <si>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</si>
  <si>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</si>
  <si>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</si>
  <si>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</si>
  <si>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</si>
  <si>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</si>
  <si>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</si>
  <si>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</si>
  <si>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</si>
  <si>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</si>
  <si>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</si>
  <si>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</si>
  <si>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</si>
  <si>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</si>
  <si>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</si>
  <si>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</si>
  <si>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</si>
  <si>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</si>
  <si>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</si>
  <si>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</si>
  <si>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</si>
  <si>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</si>
  <si>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</si>
  <si>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</si>
  <si>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</si>
  <si>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</si>
  <si>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</si>
  <si>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</si>
  <si>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</si>
  <si>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</si>
  <si>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</si>
  <si>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</si>
  <si>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</si>
  <si>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</si>
  <si>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</si>
  <si>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</si>
  <si>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</si>
  <si>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</si>
  <si>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</si>
  <si>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</si>
  <si>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</si>
  <si>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</si>
  <si>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</si>
  <si>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</si>
  <si>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</si>
  <si>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</si>
  <si>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</si>
  <si>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</si>
  <si>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</si>
  <si>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</si>
  <si>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</si>
  <si>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</si>
  <si>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</si>
  <si>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</si>
  <si>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</si>
  <si>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</si>
  <si>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</si>
  <si>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</si>
  <si>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</si>
  <si>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</si>
  <si>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</si>
  <si>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</si>
  <si>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</si>
  <si>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</si>
  <si>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</si>
  <si>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</si>
  <si>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</si>
  <si>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</si>
  <si>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</si>
  <si>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</si>
  <si>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</si>
  <si>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</si>
  <si>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</si>
  <si>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</si>
  <si>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</si>
  <si>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</si>
  <si>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</si>
  <si>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</si>
  <si>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</si>
  <si>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</si>
  <si>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</si>
  <si>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</si>
  <si>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</si>
  <si>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</si>
  <si>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</si>
  <si>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</si>
  <si>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</si>
  <si>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</si>
  <si>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</si>
  <si>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</si>
  <si>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</si>
  <si>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</si>
  <si>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</si>
  <si>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</si>
  <si>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</si>
  <si>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</si>
  <si>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</si>
  <si>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</si>
  <si>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</si>
  <si>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</si>
  <si>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</si>
  <si>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</si>
  <si>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</si>
  <si>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</si>
  <si>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</si>
  <si>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</si>
  <si>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</si>
  <si>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</si>
  <si>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</si>
  <si>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</si>
  <si>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</si>
  <si>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</si>
  <si>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</si>
  <si>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</si>
  <si>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</si>
  <si>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</si>
  <si>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</si>
  <si>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</si>
  <si>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</si>
  <si>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</si>
  <si>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</si>
  <si>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</si>
  <si>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</si>
  <si>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</si>
  <si>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</si>
  <si>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</si>
  <si>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</si>
  <si>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</si>
  <si>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</si>
  <si>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</si>
  <si>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</si>
  <si>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</si>
  <si>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</si>
  <si>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</si>
  <si>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</si>
  <si>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</si>
  <si>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</si>
  <si>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</si>
  <si>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</si>
  <si>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</si>
  <si>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</si>
  <si>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</si>
  <si>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</si>
  <si>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</si>
  <si>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</si>
  <si>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</si>
  <si>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</si>
  <si>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</si>
  <si>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</si>
  <si>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</si>
  <si>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</si>
  <si>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</si>
  <si>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</si>
  <si>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</si>
  <si>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</si>
  <si>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</si>
  <si>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</si>
  <si>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</si>
  <si>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</si>
  <si>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</si>
  <si>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</si>
  <si>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</si>
  <si>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</si>
  <si>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</si>
  <si>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</si>
  <si>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</si>
  <si>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</si>
  <si>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</si>
  <si>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</si>
  <si>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</si>
  <si>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</si>
  <si>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</si>
  <si>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</si>
  <si>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</si>
  <si>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</si>
  <si>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</si>
  <si>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</si>
  <si>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</si>
  <si>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</si>
  <si>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</si>
  <si>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</si>
  <si>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</si>
  <si>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</si>
  <si>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</si>
  <si>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</si>
  <si>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</si>
  <si>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</si>
  <si>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</si>
  <si>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</si>
  <si>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</si>
  <si>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</si>
  <si>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</si>
  <si>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</si>
  <si>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</si>
  <si>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</si>
  <si>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</si>
  <si>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</si>
  <si>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</si>
  <si>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</si>
  <si>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</si>
  <si>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</si>
  <si>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</si>
  <si>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</si>
  <si>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</si>
  <si>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</si>
  <si>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</si>
  <si>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</si>
  <si>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</si>
  <si>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</si>
  <si>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</si>
  <si>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</si>
  <si>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</si>
  <si>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</si>
  <si>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</si>
  <si>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</si>
  <si>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</si>
  <si>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</si>
  <si>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</si>
  <si>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</si>
  <si>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</si>
  <si>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</si>
  <si>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</si>
  <si>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</si>
  <si>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</si>
  <si>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</si>
  <si>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</si>
  <si>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</si>
  <si>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</si>
  <si>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</si>
  <si>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</si>
  <si>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</si>
  <si>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</si>
  <si>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</si>
  <si>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</si>
  <si>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</si>
  <si>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</si>
  <si>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</si>
  <si>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</si>
  <si>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</si>
  <si>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</si>
  <si>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</si>
  <si>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</si>
  <si>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</si>
  <si>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</si>
  <si>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</si>
  <si>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</si>
  <si>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</si>
  <si>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</si>
  <si>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</si>
  <si>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</si>
  <si>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</si>
  <si>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</si>
  <si>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</si>
  <si>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</si>
  <si>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</si>
  <si>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</si>
  <si>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</si>
  <si>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</si>
  <si>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</si>
  <si>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</si>
  <si>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</si>
  <si>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</si>
  <si>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</si>
  <si>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</si>
  <si>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</si>
  <si>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</si>
  <si>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</si>
  <si>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</si>
  <si>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</si>
  <si>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</si>
  <si>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</si>
  <si>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</si>
  <si>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</si>
  <si>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</si>
  <si>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</si>
  <si>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</si>
  <si>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</si>
  <si>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</si>
  <si>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</si>
  <si>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</si>
  <si>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</si>
  <si>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</si>
  <si>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</si>
  <si>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</si>
  <si>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</si>
  <si>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</si>
  <si>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</si>
  <si>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</si>
  <si>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</si>
  <si>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</si>
  <si>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</si>
  <si>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</si>
  <si>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</si>
  <si>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</si>
  <si>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</si>
  <si>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</si>
  <si>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</si>
  <si>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</si>
  <si>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</si>
  <si>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</si>
  <si>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</si>
  <si>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</si>
  <si>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</si>
  <si>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</si>
  <si>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</si>
  <si>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</si>
  <si>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</si>
  <si>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</si>
  <si>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</si>
  <si>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</si>
  <si>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</si>
  <si>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</si>
  <si>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</si>
  <si>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</si>
  <si>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</si>
  <si>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</si>
  <si>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</si>
  <si>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</si>
  <si>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</si>
  <si>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</si>
  <si>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</si>
  <si>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</si>
  <si>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</si>
  <si>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</si>
  <si>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</si>
  <si>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</si>
  <si>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</si>
  <si>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</si>
  <si>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</si>
  <si>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</si>
  <si>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</si>
  <si>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</si>
  <si>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</si>
  <si>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</si>
  <si>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</si>
  <si>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</si>
  <si>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</si>
  <si>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</si>
  <si>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</si>
  <si>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</si>
  <si>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</si>
  <si>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</si>
  <si>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</si>
  <si>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</si>
  <si>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</si>
  <si>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</si>
  <si>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</si>
  <si>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</si>
  <si>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</si>
  <si>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</si>
  <si>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</si>
  <si>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</si>
  <si>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</si>
  <si>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</si>
  <si>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</si>
  <si>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</si>
  <si>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</si>
  <si>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</si>
  <si>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</si>
  <si>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</si>
  <si>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</si>
  <si>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</si>
  <si>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</si>
  <si>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</si>
  <si>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</si>
  <si>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</si>
  <si>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</si>
  <si>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</si>
  <si>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</si>
  <si>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</si>
  <si>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</si>
  <si>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</si>
  <si>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</si>
  <si>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</si>
  <si>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</si>
  <si>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</si>
  <si>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</si>
  <si>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</si>
  <si>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</si>
  <si>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</si>
  <si>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</si>
  <si>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</si>
  <si>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</si>
  <si>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</si>
  <si>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</si>
  <si>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</si>
  <si>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</si>
  <si>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</si>
  <si>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</si>
  <si>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</si>
  <si>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</si>
  <si>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</si>
  <si>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</si>
  <si>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</si>
  <si>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</si>
  <si>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</si>
  <si>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</si>
  <si>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</si>
  <si>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</si>
  <si>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</si>
  <si>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</si>
  <si>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</si>
  <si>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</si>
  <si>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</si>
  <si>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</si>
  <si>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</si>
  <si>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</si>
  <si>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</si>
  <si>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</si>
  <si>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</si>
  <si>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</si>
  <si>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</si>
  <si>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</si>
  <si>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</si>
  <si>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</si>
  <si>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</si>
  <si>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</si>
  <si>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</si>
  <si>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</si>
  <si>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</si>
  <si>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</si>
  <si>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</si>
  <si>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</si>
  <si>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</si>
  <si>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</si>
  <si>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</si>
  <si>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</si>
  <si>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</si>
  <si>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</si>
  <si>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</si>
  <si>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</si>
  <si>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</si>
  <si>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</si>
  <si>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</si>
  <si>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</si>
  <si>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</si>
  <si>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</si>
  <si>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</si>
  <si>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</si>
  <si>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</si>
  <si>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</si>
  <si>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</si>
  <si>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</si>
  <si>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</si>
  <si>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</si>
  <si>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</si>
  <si>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</si>
  <si>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</si>
  <si>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</si>
  <si>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</si>
  <si>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</si>
  <si>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</si>
  <si>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</si>
  <si>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</si>
  <si>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</si>
  <si>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</si>
  <si>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</si>
  <si>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</si>
  <si>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</si>
  <si>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</si>
  <si>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</si>
  <si>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</si>
  <si>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</si>
  <si>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</si>
  <si>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</si>
  <si>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</si>
  <si>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</si>
  <si>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</si>
  <si>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</si>
  <si>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</si>
  <si>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</si>
  <si>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</si>
  <si>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</si>
  <si>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</si>
  <si>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</si>
  <si>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</si>
  <si>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</si>
  <si>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</si>
  <si>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</si>
  <si>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</si>
  <si>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</si>
  <si>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</si>
  <si>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</si>
  <si>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</si>
  <si>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</si>
  <si>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</si>
  <si>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</si>
  <si>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</si>
  <si>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</si>
  <si>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</si>
  <si>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</si>
  <si>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</si>
  <si>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</si>
  <si>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</si>
  <si>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</si>
  <si>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</si>
  <si>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</si>
  <si>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</si>
  <si>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</si>
  <si>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</si>
  <si>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</si>
  <si>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</si>
  <si>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</si>
  <si>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</si>
  <si>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</si>
  <si>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</si>
  <si>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</si>
  <si>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</si>
  <si>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</si>
  <si>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</si>
  <si>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</si>
  <si>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</si>
  <si>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</si>
  <si>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</si>
  <si>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</si>
  <si>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</si>
  <si>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</si>
  <si>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</si>
  <si>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</si>
  <si>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</si>
  <si>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</si>
  <si>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</si>
  <si>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</si>
  <si>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</si>
  <si>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</si>
  <si>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</si>
  <si>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</si>
  <si>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</si>
  <si>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</si>
  <si>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</si>
  <si>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</si>
  <si>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</si>
  <si>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</si>
  <si>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</si>
  <si>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</si>
  <si>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</si>
  <si>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</si>
  <si>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</si>
  <si>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</si>
  <si>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</si>
  <si>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</si>
  <si>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</si>
  <si>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</si>
  <si>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</si>
  <si>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</si>
  <si>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</si>
  <si>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</si>
  <si>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</si>
  <si>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</si>
  <si>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</si>
  <si>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</si>
  <si>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</si>
  <si>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</si>
  <si>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</si>
  <si>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</si>
  <si>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</si>
  <si>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</si>
  <si>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</si>
  <si>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</si>
  <si>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</si>
  <si>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</si>
  <si>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</si>
  <si>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</si>
  <si>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</si>
  <si>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</si>
  <si>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</si>
  <si>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</si>
  <si>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</si>
  <si>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</si>
  <si>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</si>
  <si>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</si>
  <si>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</si>
  <si>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</si>
  <si>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</si>
  <si>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</si>
  <si>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</si>
  <si>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</si>
  <si>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</si>
  <si>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</si>
  <si>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</si>
  <si>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</si>
  <si>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</si>
  <si>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</si>
  <si>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</si>
  <si>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</si>
  <si>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</si>
  <si>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</si>
  <si>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</si>
  <si>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</si>
  <si>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</si>
  <si>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</si>
  <si>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</si>
  <si>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</si>
  <si>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</si>
  <si>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</si>
  <si>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</si>
  <si>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</si>
  <si>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</si>
  <si>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</si>
  <si>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</si>
  <si>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</si>
  <si>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</si>
  <si>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</si>
  <si>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</si>
  <si>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</si>
  <si>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</si>
  <si>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</si>
  <si>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</si>
  <si>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</si>
  <si>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</si>
  <si>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</si>
  <si>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</si>
  <si>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</si>
  <si>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</si>
  <si>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</si>
  <si>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</si>
  <si>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</si>
  <si>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</si>
  <si>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</si>
  <si>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</si>
  <si>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</si>
  <si>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</si>
  <si>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</si>
  <si>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</si>
  <si>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</si>
  <si>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</si>
  <si>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</si>
  <si>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</si>
  <si>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</si>
  <si>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</si>
  <si>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</si>
  <si>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</si>
  <si>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</si>
  <si>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</si>
  <si>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</si>
  <si>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</si>
  <si>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</si>
  <si>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</si>
  <si>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</si>
  <si>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</si>
  <si>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</si>
  <si>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</si>
  <si>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</si>
  <si>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</si>
  <si>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</si>
  <si>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</si>
  <si>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</si>
  <si>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</si>
  <si>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</si>
  <si>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</si>
  <si>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</si>
  <si>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</si>
  <si>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</si>
  <si>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</si>
  <si>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</si>
  <si>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</si>
  <si>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</si>
  <si>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</si>
  <si>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</si>
  <si>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</si>
  <si>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</si>
  <si>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</si>
  <si>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</si>
  <si>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</si>
  <si>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</si>
  <si>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</si>
  <si>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</si>
  <si>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</si>
  <si>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</si>
  <si>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</si>
  <si>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</si>
  <si>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</si>
  <si>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</si>
  <si>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</si>
  <si>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</si>
  <si>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</si>
  <si>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</si>
  <si>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</si>
  <si>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</si>
  <si>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</si>
  <si>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</si>
  <si>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</si>
  <si>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</si>
  <si>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</si>
  <si>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</si>
  <si>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</si>
  <si>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</si>
  <si>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</si>
  <si>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</si>
  <si>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</si>
  <si>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</si>
  <si>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</si>
  <si>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</si>
  <si>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</si>
  <si>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</si>
  <si>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</si>
  <si>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</si>
  <si>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</si>
  <si>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</si>
  <si>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</si>
  <si>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</si>
  <si>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</si>
  <si>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</si>
  <si>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</si>
  <si>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</si>
  <si>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</si>
  <si>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</si>
  <si>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</si>
  <si>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</si>
  <si>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</si>
  <si>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</si>
  <si>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</si>
  <si>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</si>
  <si>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</si>
  <si>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</si>
  <si>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</si>
  <si>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</si>
  <si>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</si>
  <si>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</si>
  <si>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</si>
  <si>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</si>
  <si>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</si>
  <si>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</si>
  <si>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</si>
  <si>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</si>
  <si>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</si>
  <si>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</si>
  <si>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</si>
  <si>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</si>
  <si>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</si>
  <si>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</si>
  <si>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</si>
  <si>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</si>
  <si>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</si>
  <si>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</si>
  <si>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</si>
  <si>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</si>
  <si>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</si>
  <si>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</si>
  <si>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</si>
  <si>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</si>
  <si>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</si>
  <si>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</si>
  <si>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</si>
  <si>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</si>
  <si>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</si>
  <si>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</si>
  <si>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</si>
  <si>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</si>
  <si>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</si>
  <si>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</si>
  <si>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</si>
  <si>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</si>
  <si>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</si>
  <si>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</si>
  <si>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</si>
  <si>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</si>
  <si>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</si>
  <si>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</si>
  <si>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</si>
  <si>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</si>
  <si>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</si>
  <si>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</si>
  <si>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</si>
  <si>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</si>
  <si>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</si>
  <si>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</si>
  <si>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</si>
  <si>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</si>
  <si>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</si>
  <si>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</si>
  <si>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</si>
  <si>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</si>
  <si>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</si>
  <si>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</si>
  <si>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</si>
  <si>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</si>
  <si>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</si>
  <si>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</si>
  <si>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</si>
  <si>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</si>
  <si>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</si>
  <si>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</si>
  <si>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</si>
  <si>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</si>
  <si>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</si>
  <si>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</si>
  <si>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</si>
  <si>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</si>
  <si>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</si>
  <si>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</si>
  <si>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</si>
  <si>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</si>
  <si>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</si>
  <si>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</si>
  <si>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</si>
  <si>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</si>
  <si>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</si>
  <si>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</si>
  <si>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</si>
  <si>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</si>
  <si>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</si>
  <si>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</si>
  <si>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</si>
  <si>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</si>
  <si>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</si>
  <si>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</si>
  <si>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</si>
  <si>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</si>
  <si>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</si>
  <si>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</si>
  <si>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</si>
  <si>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</si>
  <si>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</si>
  <si>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</si>
  <si>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</si>
  <si>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</si>
  <si>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</si>
  <si>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</si>
  <si>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</si>
  <si>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</si>
  <si>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</si>
  <si>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</si>
  <si>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</si>
  <si>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</si>
  <si>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</si>
  <si>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</si>
  <si>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</si>
  <si>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</si>
  <si>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</si>
  <si>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</si>
  <si>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</si>
  <si>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</si>
  <si>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</si>
  <si>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</si>
  <si>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</si>
  <si>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</si>
  <si>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</si>
  <si>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</si>
  <si>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</si>
  <si>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</si>
  <si>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</si>
  <si>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</si>
  <si>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</si>
  <si>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</si>
  <si>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</si>
  <si>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</si>
  <si>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</si>
  <si>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</si>
  <si>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</si>
  <si>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</si>
  <si>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</si>
  <si>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</si>
  <si>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</si>
  <si>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</si>
  <si>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</si>
  <si>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</si>
  <si>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</si>
  <si>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</si>
  <si>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</si>
  <si>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</si>
  <si>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</si>
  <si>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</si>
  <si>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</si>
  <si>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</si>
  <si>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</si>
  <si>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</si>
  <si>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</si>
  <si>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</si>
  <si>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</si>
  <si>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</si>
  <si>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</si>
  <si>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</si>
  <si>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</si>
  <si>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</si>
  <si>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</si>
  <si>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</si>
  <si>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</si>
  <si>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</si>
  <si>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</si>
  <si>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</si>
  <si>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</si>
  <si>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</si>
  <si>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</si>
  <si>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</si>
  <si>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</si>
  <si>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</si>
  <si>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</si>
  <si>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</si>
  <si>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</si>
  <si>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</si>
  <si>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</si>
  <si>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</si>
  <si>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</si>
  <si>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</si>
  <si>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</si>
  <si>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</si>
  <si>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</si>
  <si>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</si>
  <si>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</si>
  <si>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</si>
  <si>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</si>
  <si>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</si>
  <si>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</si>
  <si>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</si>
  <si>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</si>
  <si>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</si>
  <si>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</si>
  <si>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</si>
  <si>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</si>
  <si>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</si>
  <si>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</si>
  <si>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</si>
  <si>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</si>
  <si>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</si>
  <si>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</si>
  <si>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</si>
  <si>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</si>
  <si>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</si>
  <si>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</si>
  <si>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</si>
  <si>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</si>
  <si>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</si>
  <si>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</si>
  <si>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</si>
  <si>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</si>
  <si>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</si>
  <si>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</si>
  <si>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</si>
  <si>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</si>
  <si>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</si>
  <si>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</si>
  <si>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</si>
  <si>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</si>
  <si>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</si>
  <si>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</si>
  <si>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</si>
  <si>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</si>
  <si>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</si>
  <si>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</si>
  <si>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</si>
  <si>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</si>
  <si>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</si>
  <si>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</si>
  <si>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</si>
  <si>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</si>
  <si>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</si>
  <si>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</si>
  <si>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</si>
  <si>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</si>
  <si>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</si>
  <si>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</si>
  <si>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</si>
  <si>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</si>
  <si>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</si>
  <si>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</si>
  <si>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</si>
  <si>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</si>
  <si>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</si>
  <si>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</si>
  <si>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</si>
  <si>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</si>
  <si>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</si>
  <si>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</si>
  <si>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</si>
  <si>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</si>
  <si>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</si>
  <si>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</si>
  <si>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</si>
  <si>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</si>
  <si>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</si>
  <si>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</si>
  <si>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</si>
  <si>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</si>
  <si>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</si>
  <si>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</si>
  <si>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</si>
  <si>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</si>
  <si>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</si>
  <si>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</si>
  <si>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</si>
  <si>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</si>
  <si>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</si>
  <si>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</si>
  <si>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</si>
  <si>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</si>
  <si>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</si>
  <si>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</si>
  <si>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</si>
  <si>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</si>
  <si>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</si>
  <si>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</si>
  <si>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</si>
  <si>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</si>
  <si>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</si>
  <si>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</si>
  <si>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</si>
  <si>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</si>
  <si>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</si>
  <si>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</si>
  <si>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</si>
  <si>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</si>
  <si>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</si>
  <si>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</si>
  <si>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</si>
  <si>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</si>
  <si>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</si>
  <si>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</si>
  <si>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</si>
  <si>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</si>
  <si>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</si>
  <si>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</si>
  <si>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</si>
  <si>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</si>
  <si>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</si>
  <si>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</si>
  <si>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</si>
  <si>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</si>
  <si>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</si>
  <si>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</si>
  <si>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</si>
  <si>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</si>
  <si>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</si>
  <si>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</si>
  <si>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</si>
  <si>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</si>
  <si>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</si>
  <si>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</si>
  <si>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</si>
  <si>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</si>
  <si>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</si>
  <si>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</si>
  <si>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</si>
  <si>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</si>
  <si>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</si>
  <si>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</si>
  <si>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</si>
  <si>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</si>
  <si>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</si>
  <si>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</si>
  <si>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</si>
  <si>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</si>
  <si>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</si>
  <si>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</si>
  <si>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</si>
  <si>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</si>
  <si>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</si>
  <si>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</si>
  <si>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</si>
  <si>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</si>
  <si>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</si>
  <si>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</si>
  <si>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</si>
  <si>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</si>
  <si>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</si>
  <si>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</si>
  <si>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</si>
  <si>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</si>
  <si>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</si>
  <si>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</si>
  <si>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</si>
  <si>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</si>
  <si>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</si>
  <si>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</si>
  <si>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</si>
  <si>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</si>
  <si>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</si>
  <si>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</si>
  <si>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</si>
  <si>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</si>
  <si>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</si>
  <si>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</si>
  <si>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</si>
  <si>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</si>
  <si>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</si>
  <si>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</si>
  <si>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</si>
  <si>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</si>
  <si>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</si>
  <si>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</si>
  <si>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</si>
  <si>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</si>
  <si>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</si>
  <si>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</si>
  <si>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</si>
  <si>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</si>
  <si>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</si>
  <si>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</si>
  <si>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</si>
  <si>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</si>
  <si>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</si>
  <si>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</si>
  <si>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</si>
  <si>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</si>
  <si>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</si>
  <si>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</si>
  <si>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</si>
  <si>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</si>
  <si>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</si>
  <si>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</si>
  <si>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</si>
  <si>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</si>
  <si>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</si>
  <si>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</si>
  <si>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</si>
  <si>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</si>
  <si>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</si>
  <si>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</si>
  <si>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</si>
  <si>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</si>
  <si>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</si>
  <si>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</si>
  <si>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</si>
  <si>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</si>
  <si>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</si>
  <si>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</si>
  <si>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</si>
  <si>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</si>
  <si>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</si>
  <si>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</si>
  <si>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</si>
  <si>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</si>
  <si>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</si>
  <si>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</si>
  <si>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</si>
  <si>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</si>
  <si>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</si>
  <si>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</si>
  <si>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</si>
  <si>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</si>
  <si>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</si>
  <si>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</si>
  <si>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</si>
  <si>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</si>
  <si>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</si>
  <si>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</si>
  <si>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</si>
  <si>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</si>
  <si>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</si>
  <si>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</si>
  <si>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</si>
  <si>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</si>
  <si>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</si>
  <si>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</si>
  <si>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</si>
  <si>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</si>
  <si>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</si>
  <si>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</si>
  <si>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</si>
  <si>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</si>
  <si>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</si>
  <si>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</si>
  <si>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</si>
  <si>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</si>
  <si>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</si>
  <si>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</si>
  <si>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</si>
  <si>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</si>
  <si>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</si>
  <si>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</si>
  <si>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</si>
  <si>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</si>
  <si>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</si>
  <si>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</si>
  <si>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</si>
  <si>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</si>
  <si>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</si>
  <si>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</si>
  <si>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</si>
  <si>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</si>
  <si>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</si>
  <si>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</si>
  <si>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</si>
  <si>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</si>
  <si>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</si>
  <si>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</si>
  <si>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</si>
  <si>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</si>
  <si>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</si>
  <si>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</si>
  <si>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</si>
  <si>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</si>
  <si>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</si>
  <si>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</si>
  <si>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</si>
  <si>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</si>
  <si>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</si>
  <si>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</si>
  <si>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</si>
  <si>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</si>
  <si>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</si>
  <si>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</si>
  <si>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</si>
  <si>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</si>
  <si>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</si>
  <si>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</si>
  <si>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</si>
  <si>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</si>
  <si>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</si>
  <si>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</si>
  <si>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</si>
  <si>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</si>
  <si>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</si>
  <si>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</si>
  <si>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</si>
  <si>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</si>
  <si>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</si>
  <si>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</si>
  <si>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</si>
  <si>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</si>
  <si>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</si>
  <si>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</si>
  <si>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</si>
  <si>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</si>
  <si>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</si>
  <si>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</si>
  <si>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</si>
  <si>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</si>
  <si>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</si>
  <si>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</si>
  <si>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</si>
  <si>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</si>
  <si>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</si>
  <si>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</si>
  <si>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</si>
  <si>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</si>
  <si>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</si>
  <si>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</si>
  <si>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</si>
  <si>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</si>
  <si>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</si>
  <si>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</si>
  <si>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</si>
  <si>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</si>
  <si>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</si>
  <si>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</si>
  <si>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</si>
  <si>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</si>
  <si>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</si>
  <si>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</si>
  <si>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</si>
  <si>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</si>
  <si>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</si>
  <si>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</si>
  <si>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</si>
  <si>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</si>
  <si>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</si>
  <si>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</si>
  <si>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</si>
  <si>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</si>
  <si>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</si>
  <si>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</si>
  <si>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</si>
  <si>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</si>
  <si>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</si>
  <si>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</si>
  <si>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</si>
  <si>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</si>
  <si>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</si>
  <si>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</si>
  <si>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</si>
  <si>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</si>
  <si>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</si>
  <si>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</si>
  <si>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</si>
  <si>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</si>
  <si>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</si>
  <si>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</si>
  <si>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</si>
  <si>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</si>
  <si>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</si>
  <si>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</si>
  <si>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</si>
  <si>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</si>
  <si>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</si>
  <si>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</si>
  <si>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</si>
  <si>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</si>
  <si>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</si>
  <si>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</si>
  <si>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</si>
  <si>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</si>
  <si>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</si>
  <si>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</si>
  <si>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</si>
  <si>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</si>
  <si>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</si>
  <si>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</si>
  <si>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</si>
  <si>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</si>
  <si>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</si>
  <si>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</si>
  <si>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</si>
  <si>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</si>
  <si>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</si>
  <si>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</si>
  <si>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</si>
  <si>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</si>
  <si>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</si>
  <si>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</si>
  <si>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</si>
  <si>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</si>
  <si>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</si>
  <si>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</si>
  <si>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</si>
  <si>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</si>
  <si>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</si>
  <si>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</si>
  <si>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</si>
  <si>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</si>
  <si>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</si>
  <si>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</si>
  <si>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</si>
  <si>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</si>
  <si>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</si>
  <si>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</si>
  <si>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</si>
  <si>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</si>
  <si>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</si>
  <si>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</si>
  <si>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</si>
  <si>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</si>
  <si>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</si>
  <si>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</si>
  <si>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</si>
  <si>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</si>
  <si>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</si>
  <si>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</si>
  <si>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</si>
  <si>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</si>
  <si>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</si>
  <si>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</si>
  <si>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</si>
  <si>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</si>
  <si>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</si>
  <si>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</si>
  <si>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</si>
  <si>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</si>
  <si>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</si>
  <si>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</si>
  <si>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</si>
  <si>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</si>
  <si>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</si>
  <si>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</si>
  <si>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</si>
  <si>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</si>
  <si>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</si>
  <si>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</si>
  <si>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</si>
  <si>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</si>
  <si>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</si>
  <si>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</si>
  <si>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</si>
  <si>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</si>
  <si>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</si>
  <si>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</si>
  <si>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</si>
  <si>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</si>
  <si>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</si>
  <si>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</si>
  <si>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</si>
  <si>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</si>
  <si>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</si>
  <si>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</si>
  <si>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</si>
  <si>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</si>
  <si>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</si>
  <si>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</si>
  <si>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</si>
  <si>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</si>
  <si>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</si>
  <si>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</si>
  <si>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</si>
  <si>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</si>
  <si>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</si>
  <si>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</si>
  <si>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</si>
  <si>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</si>
  <si>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</si>
  <si>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</si>
  <si>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</si>
  <si>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</si>
  <si>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</si>
  <si>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</si>
  <si>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</si>
  <si>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</si>
  <si>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</si>
  <si>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</si>
  <si>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</si>
  <si>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</si>
  <si>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</si>
  <si>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</si>
  <si>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</si>
  <si>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</si>
  <si>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</si>
  <si>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</si>
  <si>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</si>
  <si>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</si>
  <si>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</si>
  <si>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</si>
  <si>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</si>
  <si>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</si>
  <si>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</si>
  <si>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</si>
  <si>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</si>
  <si>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</si>
  <si>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</si>
  <si>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</si>
  <si>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</si>
  <si>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</si>
  <si>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</si>
  <si>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</si>
  <si>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</si>
  <si>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</si>
  <si>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</si>
  <si>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</si>
  <si>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</si>
  <si>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</si>
  <si>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</si>
  <si>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</si>
  <si>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</si>
  <si>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</si>
  <si>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</si>
  <si>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</si>
  <si>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</si>
  <si>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</si>
  <si>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</si>
  <si>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</si>
  <si>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</si>
  <si>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</si>
  <si>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</si>
  <si>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</si>
  <si>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</si>
  <si>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</si>
  <si>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</si>
  <si>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</si>
  <si>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</si>
  <si>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</si>
  <si>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</si>
  <si>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</si>
  <si>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</si>
  <si>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</si>
  <si>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</si>
  <si>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</si>
  <si>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</si>
  <si>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</si>
  <si>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</si>
  <si>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</si>
  <si>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</si>
  <si>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</si>
  <si>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</si>
  <si>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</si>
  <si>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</si>
  <si>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</si>
  <si>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</si>
  <si>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</si>
  <si>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</si>
  <si>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</si>
  <si>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</si>
  <si>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</si>
  <si>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</si>
  <si>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</si>
  <si>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</si>
  <si>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</si>
  <si>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</si>
  <si>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</si>
  <si>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</si>
  <si>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</si>
  <si>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</si>
  <si>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</si>
  <si>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</si>
  <si>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</si>
  <si>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</si>
  <si>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</si>
  <si>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</si>
  <si>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</si>
  <si>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</si>
  <si>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</si>
  <si>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</si>
  <si>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</si>
  <si>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</si>
  <si>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</si>
  <si>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</si>
  <si>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</si>
  <si>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</si>
  <si>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</si>
  <si>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</si>
  <si>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</si>
  <si>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</si>
  <si>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</si>
  <si>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</si>
  <si>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</si>
  <si>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</si>
  <si>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</si>
  <si>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</si>
  <si>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</si>
  <si>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</si>
  <si>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</si>
  <si>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</si>
  <si>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</si>
  <si>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</si>
  <si>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</si>
  <si>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</si>
  <si>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</si>
  <si>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</si>
  <si>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</si>
  <si>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</si>
  <si>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</si>
  <si>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</si>
  <si>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</si>
  <si>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</si>
  <si>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</si>
  <si>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</si>
  <si>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</si>
  <si>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</si>
  <si>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</si>
  <si>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</si>
  <si>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</si>
  <si>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</si>
  <si>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</si>
  <si>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</si>
  <si>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</si>
  <si>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</si>
  <si>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</si>
  <si>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</si>
  <si>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</si>
  <si>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</si>
  <si>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</si>
  <si>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</si>
  <si>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</si>
  <si>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</si>
  <si>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</si>
  <si>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</si>
  <si>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</si>
  <si>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</si>
  <si>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</si>
  <si>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</si>
  <si>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</si>
  <si>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</si>
  <si>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</si>
  <si>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</si>
  <si>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</si>
  <si>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</si>
  <si>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</si>
  <si>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</si>
  <si>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</si>
  <si>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</si>
  <si>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</si>
  <si>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</si>
  <si>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</si>
  <si>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</si>
  <si>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</si>
  <si>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</si>
  <si>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</si>
  <si>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</si>
  <si>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</si>
  <si>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</si>
  <si>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</si>
  <si>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</si>
  <si>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</si>
  <si>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</si>
  <si>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</si>
  <si>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</si>
  <si>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</si>
  <si>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</si>
  <si>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</si>
  <si>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</si>
  <si>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</si>
  <si>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</si>
  <si>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</si>
  <si>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</si>
  <si>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</si>
  <si>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</si>
  <si>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</si>
  <si>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</si>
  <si>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</si>
  <si>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</si>
  <si>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</si>
  <si>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</si>
  <si>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</si>
  <si>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</si>
  <si>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</si>
  <si>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</si>
  <si>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</si>
  <si>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</si>
  <si>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</si>
  <si>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</si>
  <si>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</si>
  <si>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</si>
  <si>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</si>
  <si>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</si>
  <si>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</si>
  <si>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</si>
  <si>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</si>
  <si>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</si>
  <si>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</si>
  <si>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</si>
  <si>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</si>
  <si>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</si>
  <si>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</si>
  <si>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</si>
  <si>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</si>
  <si>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</si>
  <si>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</si>
  <si>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</si>
  <si>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</si>
  <si>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</si>
  <si>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</si>
  <si>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</si>
  <si>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</si>
  <si>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</si>
  <si>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</si>
  <si>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</si>
  <si>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</si>
  <si>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</si>
  <si>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</si>
  <si>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</si>
  <si>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</si>
  <si>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</si>
  <si>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</si>
  <si>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</si>
  <si>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</si>
  <si>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</si>
  <si>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</si>
  <si>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</si>
  <si>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</si>
  <si>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</si>
  <si>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</si>
  <si>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</si>
  <si>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</si>
  <si>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</si>
  <si>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</si>
  <si>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</si>
  <si>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</si>
  <si>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</si>
  <si>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</si>
  <si>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</si>
  <si>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</si>
  <si>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</si>
  <si>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</si>
  <si>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</si>
  <si>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</si>
  <si>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</si>
  <si>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</si>
  <si>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</si>
  <si>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</si>
  <si>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</si>
  <si>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</si>
  <si>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</si>
  <si>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</si>
  <si>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</si>
  <si>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</si>
  <si>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</si>
  <si>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</si>
  <si>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</si>
  <si>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</si>
  <si>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</si>
  <si>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</si>
  <si>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</si>
  <si>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</si>
  <si>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</si>
  <si>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</si>
  <si>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</si>
  <si>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</si>
  <si>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</si>
  <si>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</si>
  <si>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</si>
  <si>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</si>
  <si>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</si>
  <si>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</si>
  <si>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</si>
  <si>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</si>
  <si>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</si>
  <si>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</si>
  <si>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</si>
  <si>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</si>
  <si>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</si>
  <si>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</si>
  <si>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</si>
  <si>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</si>
  <si>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</si>
  <si>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</si>
  <si>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</si>
  <si>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</si>
  <si>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</si>
  <si>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</si>
  <si>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</si>
  <si>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</si>
  <si>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</si>
  <si>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</si>
  <si>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</si>
  <si>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</si>
  <si>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</si>
  <si>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</si>
  <si>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</si>
  <si>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</si>
  <si>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</si>
  <si>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</si>
  <si>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</si>
  <si>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</si>
  <si>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</si>
  <si>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</si>
  <si>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</si>
  <si>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</si>
  <si>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</si>
  <si>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</si>
  <si>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</si>
  <si>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</si>
  <si>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</si>
  <si>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</si>
  <si>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</si>
  <si>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</si>
  <si>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</si>
  <si>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</si>
  <si>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</si>
  <si>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</si>
  <si>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</si>
  <si>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</si>
  <si>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</si>
  <si>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</si>
  <si>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</si>
  <si>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</si>
  <si>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</si>
  <si>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</si>
  <si>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</si>
  <si>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</si>
  <si>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</si>
  <si>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</si>
  <si>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</si>
  <si>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</si>
  <si>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</si>
  <si>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</si>
  <si>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</si>
  <si>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</si>
  <si>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</si>
  <si>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</si>
  <si>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</si>
  <si>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</si>
  <si>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</si>
  <si>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</si>
  <si>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</si>
  <si>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</si>
  <si>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</si>
  <si>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</si>
  <si>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</si>
  <si>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</si>
  <si>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</si>
  <si>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</si>
  <si>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</si>
  <si>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</si>
  <si>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</si>
  <si>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</si>
  <si>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</si>
  <si>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</si>
  <si>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</si>
  <si>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</si>
  <si>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</si>
  <si>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</si>
  <si>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</si>
  <si>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</si>
  <si>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</si>
  <si>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</si>
  <si>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</si>
  <si>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</si>
  <si>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</si>
  <si>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</si>
  <si>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</si>
  <si>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</si>
  <si>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</si>
  <si>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</si>
  <si>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</si>
  <si>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</si>
  <si>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</si>
  <si>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</si>
  <si>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</si>
  <si>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</si>
  <si>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</si>
  <si>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</si>
  <si>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</si>
  <si>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</si>
  <si>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</si>
  <si>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</si>
  <si>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</si>
  <si>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</si>
  <si>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</si>
  <si>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</si>
  <si>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</si>
  <si>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</si>
  <si>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</si>
  <si>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</si>
  <si>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</si>
  <si>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</si>
  <si>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</si>
  <si>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</si>
  <si>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</si>
  <si>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</si>
  <si>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</si>
  <si>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</si>
  <si>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</si>
  <si>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</si>
  <si>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</si>
  <si>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</si>
  <si>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</si>
  <si>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</si>
  <si>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</si>
  <si>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</si>
  <si>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</si>
  <si>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</si>
  <si>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</si>
  <si>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</si>
  <si>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</si>
  <si>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</si>
  <si>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</si>
  <si>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</si>
  <si>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</si>
  <si>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</si>
  <si>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</si>
  <si>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</si>
  <si>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</si>
  <si>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</si>
  <si>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</si>
  <si>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</si>
  <si>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</si>
  <si>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</si>
  <si>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</si>
  <si>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</si>
  <si>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</si>
  <si>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</si>
  <si>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</si>
  <si>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</si>
  <si>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</si>
  <si>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</si>
  <si>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</si>
  <si>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</si>
  <si>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</si>
  <si>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</si>
  <si>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</si>
  <si>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</si>
  <si>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</si>
  <si>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</si>
  <si>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</si>
  <si>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</si>
  <si>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</si>
  <si>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</si>
  <si>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</si>
  <si>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</si>
  <si>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</si>
  <si>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</si>
  <si>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</si>
  <si>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</si>
  <si>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</si>
  <si>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</si>
  <si>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</si>
  <si>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</si>
  <si>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</si>
  <si>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</si>
  <si>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</si>
  <si>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</si>
  <si>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</si>
  <si>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</si>
  <si>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</si>
  <si>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</si>
  <si>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</si>
  <si>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</si>
  <si>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</si>
  <si>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</si>
  <si>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</si>
  <si>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</si>
  <si>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</si>
  <si>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</si>
  <si>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</si>
  <si>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</si>
  <si>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</si>
  <si>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</si>
  <si>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</si>
  <si>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</si>
  <si>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</si>
  <si>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</si>
  <si>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</si>
  <si>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</si>
  <si>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</si>
  <si>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</si>
  <si>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</si>
  <si>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</si>
  <si>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</si>
  <si>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</si>
  <si>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</si>
  <si>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</si>
  <si>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</si>
  <si>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</si>
  <si>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</si>
  <si>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</si>
  <si>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</si>
  <si>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</si>
  <si>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</si>
  <si>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</si>
  <si>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</si>
  <si>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</si>
  <si>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</si>
  <si>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</si>
  <si>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</si>
  <si>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</si>
  <si>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</si>
  <si>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</si>
  <si>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</si>
  <si>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</si>
  <si>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</si>
  <si>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</si>
  <si>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</si>
  <si>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</si>
  <si>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</si>
  <si>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</si>
  <si>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</si>
  <si>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</si>
  <si>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</si>
  <si>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</si>
  <si>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</si>
  <si>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</si>
  <si>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</si>
  <si>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</si>
  <si>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</si>
  <si>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</si>
  <si>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</si>
  <si>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</si>
  <si>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</si>
  <si>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</si>
  <si>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</si>
  <si>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</si>
  <si>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</si>
  <si>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</si>
  <si>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</si>
  <si>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</si>
  <si>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</si>
  <si>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</si>
  <si>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</si>
  <si>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</si>
  <si>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</si>
  <si>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</si>
  <si>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</si>
  <si>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</si>
  <si>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</si>
  <si>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</si>
  <si>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</si>
  <si>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</si>
  <si>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</si>
  <si>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</si>
  <si>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</si>
  <si>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</si>
  <si>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</si>
  <si>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</si>
  <si>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</si>
  <si>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</si>
  <si>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</si>
  <si>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</si>
  <si>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</si>
  <si>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</si>
  <si>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</si>
  <si>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</si>
  <si>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</si>
  <si>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</si>
  <si>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</si>
  <si>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</si>
  <si>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</si>
  <si>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</si>
  <si>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</si>
  <si>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</si>
  <si>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</si>
  <si>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</si>
  <si>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</si>
  <si>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</si>
  <si>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</si>
  <si>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</si>
  <si>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</si>
  <si>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</si>
  <si>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</si>
  <si>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</si>
  <si>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</si>
  <si>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</si>
  <si>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</si>
  <si>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</si>
  <si>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</si>
  <si>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</si>
  <si>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</si>
  <si>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</si>
  <si>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</si>
  <si>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</si>
  <si>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</si>
  <si>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</si>
  <si>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</si>
  <si>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</si>
  <si>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</si>
  <si>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</si>
  <si>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</si>
  <si>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</si>
  <si>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</si>
  <si>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</si>
  <si>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</si>
  <si>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</si>
  <si>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</si>
  <si>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</si>
  <si>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</si>
  <si>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</si>
  <si>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</si>
  <si>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</si>
  <si>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</si>
  <si>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</si>
  <si>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</si>
  <si>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</si>
  <si>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</si>
  <si>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</si>
  <si>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</si>
  <si>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</si>
  <si>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</si>
  <si>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</si>
  <si>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</si>
  <si>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</si>
  <si>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</si>
  <si>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</si>
  <si>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</si>
  <si>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</si>
  <si>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</si>
  <si>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</si>
  <si>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</si>
  <si>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</si>
  <si>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</si>
  <si>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</si>
  <si>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</si>
  <si>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</si>
  <si>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</si>
  <si>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</si>
  <si>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</si>
  <si>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</si>
  <si>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</si>
  <si>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</si>
  <si>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</si>
  <si>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</si>
  <si>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</si>
  <si>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</si>
  <si>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</si>
  <si>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</si>
  <si>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</si>
  <si>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</si>
  <si>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</si>
  <si>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</si>
  <si>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</si>
  <si>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</si>
  <si>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</si>
  <si>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</si>
  <si>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</si>
  <si>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</si>
  <si>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</si>
  <si>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</si>
  <si>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</si>
  <si>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</si>
  <si>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</si>
  <si>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</si>
  <si>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</si>
  <si>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</si>
  <si>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</si>
  <si>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</si>
  <si>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</si>
  <si>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</si>
  <si>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</si>
  <si>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</si>
  <si>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</si>
  <si>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</si>
  <si>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</si>
  <si>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</si>
  <si>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</si>
  <si>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</si>
  <si>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</si>
  <si>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</si>
  <si>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</si>
  <si>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</si>
  <si>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</si>
  <si>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</si>
  <si>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</si>
  <si>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</si>
  <si>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</si>
  <si>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</si>
  <si>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</si>
  <si>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</si>
  <si>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</si>
  <si>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</si>
  <si>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</si>
  <si>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</si>
  <si>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</si>
  <si>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</si>
  <si>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</si>
  <si>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</si>
  <si>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</si>
  <si>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</si>
  <si>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</si>
  <si>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</si>
  <si>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</si>
  <si>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</si>
  <si>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</si>
  <si>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</si>
  <si>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</si>
  <si>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</si>
  <si>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</si>
  <si>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</si>
  <si>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</si>
  <si>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</si>
  <si>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</si>
  <si>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</si>
  <si>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</si>
  <si>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</si>
  <si>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</si>
  <si>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</si>
  <si>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</si>
  <si>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</si>
  <si>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</si>
  <si>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</si>
  <si>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</si>
  <si>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</si>
  <si>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</si>
  <si>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</si>
  <si>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</si>
  <si>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</si>
  <si>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</si>
  <si>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</si>
  <si>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</si>
  <si>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</si>
  <si>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</si>
  <si>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</si>
  <si>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</si>
  <si>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</si>
  <si>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</si>
  <si>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</si>
  <si>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</si>
  <si>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</si>
  <si>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</si>
  <si>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</si>
  <si>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</si>
  <si>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</si>
  <si>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</si>
  <si>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</si>
  <si>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</si>
  <si>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</si>
  <si>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</si>
  <si>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</si>
  <si>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</si>
  <si>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</si>
  <si>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</si>
  <si>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</si>
  <si>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</si>
  <si>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</si>
  <si>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</si>
  <si>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</si>
  <si>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</si>
  <si>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</si>
  <si>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</si>
  <si>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</si>
  <si>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</si>
  <si>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</si>
  <si>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</si>
  <si>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</si>
  <si>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</si>
  <si>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</si>
  <si>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</si>
  <si>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</si>
  <si>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</si>
  <si>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</si>
  <si>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</si>
  <si>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</si>
  <si>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</si>
  <si>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</si>
  <si>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</si>
  <si>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</si>
  <si>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</si>
  <si>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</si>
  <si>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</si>
  <si>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</si>
  <si>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</si>
  <si>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</si>
  <si>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</si>
  <si>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</si>
  <si>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</si>
  <si>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</si>
  <si>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</si>
  <si>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</si>
  <si>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</si>
  <si>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</si>
  <si>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</si>
  <si>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</si>
  <si>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</si>
  <si>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</si>
  <si>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</si>
  <si>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</si>
  <si>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</si>
  <si>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</si>
  <si>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</si>
  <si>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</si>
  <si>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</si>
  <si>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</si>
  <si>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</si>
  <si>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</si>
  <si>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</si>
  <si>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</si>
  <si>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</si>
  <si>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</si>
  <si>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</si>
  <si>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</si>
  <si>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</si>
  <si>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</si>
  <si>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</si>
  <si>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</si>
  <si>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</si>
  <si>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</si>
  <si>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</si>
  <si>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</si>
  <si>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</si>
  <si>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</si>
  <si>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</si>
  <si>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</si>
  <si>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</si>
  <si>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</si>
  <si>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</si>
  <si>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</si>
  <si>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</si>
  <si>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</si>
  <si>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</si>
  <si>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</si>
  <si>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</si>
  <si>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</si>
  <si>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</si>
  <si>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</si>
  <si>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</si>
  <si>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</si>
  <si>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</si>
  <si>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</si>
  <si>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</si>
  <si>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</si>
  <si>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</si>
  <si>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</si>
  <si>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</si>
  <si>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</si>
  <si>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</si>
  <si>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</si>
  <si>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</si>
  <si>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</si>
  <si>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</si>
  <si>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</si>
  <si>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</si>
  <si>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</si>
  <si>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</si>
  <si>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</si>
  <si>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</si>
  <si>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</si>
  <si>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</si>
  <si>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</si>
  <si>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</si>
  <si>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</si>
  <si>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</si>
  <si>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</si>
  <si>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</si>
  <si>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</si>
  <si>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</si>
  <si>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</si>
  <si>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</si>
  <si>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</si>
  <si>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</si>
  <si>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</si>
  <si>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</si>
  <si>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</si>
  <si>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</si>
  <si>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</si>
  <si>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</si>
  <si>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</si>
  <si>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</si>
  <si>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</si>
  <si>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</si>
  <si>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</si>
  <si>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</si>
  <si>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</si>
  <si>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</si>
  <si>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</si>
  <si>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</si>
  <si>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</si>
  <si>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</si>
  <si>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</si>
  <si>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</si>
  <si>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</si>
  <si>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</si>
  <si>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</si>
  <si>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</si>
  <si>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</si>
  <si>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</si>
  <si>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</si>
  <si>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</si>
  <si>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</si>
  <si>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</si>
  <si>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</si>
  <si>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</si>
  <si>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</si>
  <si>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</si>
  <si>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</si>
  <si>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</si>
  <si>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</si>
  <si>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</si>
  <si>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</si>
  <si>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</si>
  <si>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</si>
  <si>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</si>
  <si>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</si>
  <si>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</si>
  <si>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</si>
  <si>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</si>
  <si>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</si>
  <si>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</si>
  <si>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</si>
  <si>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</si>
  <si>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</si>
  <si>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</si>
  <si>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</si>
  <si>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</si>
  <si>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</si>
  <si>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</si>
  <si>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</si>
  <si>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</si>
  <si>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</si>
  <si>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</si>
  <si>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</si>
  <si>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</si>
  <si>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</si>
  <si>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</si>
  <si>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</si>
  <si>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</si>
  <si>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</si>
  <si>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</si>
  <si>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</si>
  <si>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</si>
  <si>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</si>
  <si>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</si>
  <si>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</si>
  <si>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</si>
  <si>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</si>
  <si>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</si>
  <si>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</si>
  <si>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</si>
  <si>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</si>
  <si>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</si>
  <si>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</si>
  <si>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</si>
  <si>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</si>
  <si>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</si>
  <si>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</si>
  <si>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</si>
  <si>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</si>
  <si>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</si>
  <si>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</si>
  <si>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</si>
  <si>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</si>
  <si>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</si>
  <si>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</si>
  <si>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</si>
  <si>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</si>
  <si>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</si>
  <si>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</si>
  <si>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</si>
  <si>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</si>
  <si>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</si>
  <si>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</si>
  <si>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</si>
  <si>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</si>
  <si>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</si>
  <si>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</si>
  <si>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</si>
  <si>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</si>
  <si>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</si>
  <si>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</si>
  <si>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</si>
  <si>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</si>
  <si>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</si>
  <si>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</si>
  <si>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</si>
  <si>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</si>
  <si>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</si>
  <si>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</si>
  <si>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</si>
  <si>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</si>
  <si>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</si>
  <si>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</si>
  <si>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</si>
  <si>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</si>
  <si>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</si>
  <si>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</si>
  <si>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</si>
  <si>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</si>
  <si>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</si>
  <si>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</si>
  <si>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</si>
  <si>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</si>
  <si>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</si>
  <si>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</si>
  <si>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</si>
  <si>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</si>
  <si>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</si>
  <si>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</si>
  <si>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</si>
  <si>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</si>
  <si>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</si>
  <si>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</si>
  <si>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</si>
  <si>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</si>
  <si>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</si>
  <si>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</si>
  <si>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</si>
  <si>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</si>
  <si>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</si>
  <si>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</si>
  <si>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</si>
  <si>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</si>
  <si>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</si>
  <si>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</si>
  <si>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</si>
  <si>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</si>
  <si>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</si>
  <si>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</si>
  <si>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</si>
  <si>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</si>
  <si>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</si>
  <si>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</si>
  <si>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</si>
  <si>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</si>
  <si>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</si>
  <si>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</si>
  <si>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</si>
  <si>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</si>
  <si>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</si>
  <si>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</si>
  <si>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</si>
  <si>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</si>
  <si>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</si>
  <si>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</si>
  <si>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</si>
  <si>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</si>
  <si>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</si>
  <si>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</si>
  <si>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</si>
  <si>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</si>
  <si>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</si>
  <si>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</si>
  <si>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</si>
  <si>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</si>
  <si>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</si>
  <si>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</si>
  <si>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</si>
  <si>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</si>
  <si>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</si>
  <si>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</si>
  <si>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</si>
  <si>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</si>
  <si>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</si>
  <si>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</si>
  <si>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</si>
  <si>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</si>
  <si>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</si>
  <si>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</si>
  <si>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</si>
  <si>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</si>
  <si>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</si>
  <si>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</si>
  <si>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</si>
  <si>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</si>
  <si>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</si>
  <si>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</si>
  <si>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</si>
  <si>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</si>
  <si>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</si>
  <si>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</si>
  <si>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</si>
  <si>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</si>
  <si>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</si>
  <si>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</si>
  <si>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</si>
  <si>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</si>
  <si>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</si>
  <si>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</si>
  <si>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</si>
  <si>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</si>
  <si>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</si>
  <si>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</si>
  <si>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</si>
  <si>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</si>
  <si>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</si>
  <si>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</si>
  <si>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</si>
  <si>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</si>
  <si>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</si>
  <si>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</si>
  <si>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</si>
  <si>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</si>
  <si>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</si>
  <si>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</si>
  <si>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</si>
  <si>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</si>
  <si>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</si>
  <si>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</si>
  <si>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</si>
  <si>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</si>
  <si>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</si>
  <si>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</si>
  <si>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</si>
  <si>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</si>
  <si>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</si>
  <si>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</si>
  <si>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</si>
  <si>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</si>
  <si>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</si>
  <si>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</si>
  <si>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</si>
  <si>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</si>
  <si>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</si>
  <si>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</si>
  <si>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</si>
  <si>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</si>
  <si>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</si>
  <si>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</si>
  <si>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</si>
  <si>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</si>
  <si>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</si>
  <si>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</si>
  <si>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</si>
  <si>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</si>
  <si>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</si>
  <si>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</si>
  <si>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</si>
  <si>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</si>
  <si>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</si>
  <si>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</si>
  <si>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</si>
  <si>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</si>
  <si>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</si>
  <si>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</si>
  <si>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</si>
  <si>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</si>
  <si>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</si>
  <si>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</si>
  <si>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</si>
  <si>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</si>
  <si>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</si>
  <si>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</si>
  <si>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</si>
  <si>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</si>
  <si>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</si>
  <si>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</si>
  <si>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</si>
  <si>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</si>
  <si>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</si>
  <si>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</si>
  <si>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</si>
  <si>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</si>
  <si>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</si>
  <si>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</si>
  <si>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</si>
  <si>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</si>
  <si>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</si>
  <si>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</si>
  <si>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</si>
  <si>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</si>
  <si>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</si>
  <si>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</si>
  <si>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</si>
  <si>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</si>
  <si>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</si>
  <si>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</si>
  <si>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</si>
  <si>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</si>
  <si>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</si>
  <si>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</si>
  <si>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</si>
  <si>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</si>
  <si>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</si>
  <si>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</si>
  <si>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</si>
  <si>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</si>
  <si>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</si>
  <si>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</si>
  <si>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</si>
  <si>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</si>
  <si>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</si>
  <si>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</si>
  <si>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</si>
  <si>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</si>
  <si>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</si>
  <si>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</si>
  <si>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</si>
  <si>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</si>
  <si>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</si>
  <si>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</si>
  <si>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</si>
  <si>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</si>
  <si>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</si>
  <si>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</si>
  <si>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</si>
  <si>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</si>
  <si>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</si>
  <si>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</si>
  <si>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</si>
  <si>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</si>
  <si>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</si>
  <si>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</si>
  <si>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</si>
  <si>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</si>
  <si>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</si>
  <si>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</si>
  <si>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</si>
  <si>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</si>
  <si>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</si>
  <si>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</si>
  <si>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</si>
  <si>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</si>
  <si>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</si>
  <si>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</si>
  <si>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</si>
  <si>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</si>
  <si>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</si>
  <si>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</si>
  <si>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</si>
  <si>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</si>
  <si>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</si>
  <si>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</si>
  <si>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</si>
  <si>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</si>
  <si>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</si>
  <si>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</si>
  <si>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</si>
  <si>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</si>
  <si>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</si>
  <si>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</si>
  <si>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</si>
  <si>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</si>
  <si>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</si>
  <si>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</si>
  <si>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</si>
  <si>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</si>
  <si>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</si>
  <si>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</si>
  <si>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</si>
  <si>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</si>
  <si>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</si>
  <si>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</si>
  <si>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</si>
  <si>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</si>
  <si>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</si>
  <si>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</si>
  <si>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</si>
  <si>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</si>
  <si>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</si>
  <si>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</si>
  <si>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</si>
  <si>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</si>
  <si>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</si>
  <si>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</si>
  <si>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</si>
  <si>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</si>
  <si>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</si>
  <si>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</si>
  <si>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</si>
  <si>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</si>
  <si>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</si>
  <si>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</si>
  <si>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</si>
  <si>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</si>
  <si>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</si>
  <si>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</si>
  <si>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</si>
  <si>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</si>
  <si>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</si>
  <si>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</si>
  <si>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</si>
  <si>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</si>
  <si>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</si>
  <si>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</si>
  <si>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</si>
  <si>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</si>
  <si>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</si>
  <si>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</si>
  <si>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</si>
  <si>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</si>
  <si>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</si>
  <si>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</si>
  <si>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</si>
  <si>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</si>
  <si>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</si>
  <si>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</si>
  <si>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</si>
  <si>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</si>
  <si>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</si>
  <si>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</si>
  <si>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</si>
  <si>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</si>
  <si>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</si>
  <si>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</si>
  <si>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</si>
  <si>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</si>
  <si>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</si>
  <si>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</si>
  <si>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</si>
  <si>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</si>
  <si>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</si>
  <si>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</si>
  <si>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</si>
  <si>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</si>
  <si>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</si>
  <si>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</si>
  <si>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</si>
  <si>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</si>
  <si>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</si>
  <si>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</si>
  <si>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</si>
  <si>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</si>
  <si>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</si>
  <si>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</si>
  <si>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</si>
  <si>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</si>
  <si>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</si>
  <si>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</si>
  <si>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</si>
  <si>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</si>
  <si>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</si>
  <si>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</si>
  <si>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</si>
  <si>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</si>
  <si>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</si>
  <si>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</si>
  <si>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</si>
  <si>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</si>
  <si>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</si>
  <si>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</si>
  <si>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</si>
  <si>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</si>
  <si>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</si>
  <si>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</si>
  <si>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</si>
  <si>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</si>
  <si>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</si>
  <si>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</si>
  <si>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</si>
  <si>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</si>
  <si>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</si>
  <si>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</si>
  <si>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</si>
  <si>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</si>
  <si>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</si>
  <si>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</si>
  <si>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</si>
  <si>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</si>
  <si>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</si>
  <si>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</si>
  <si>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</si>
  <si>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</si>
  <si>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</si>
  <si>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</si>
  <si>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</si>
  <si>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</si>
  <si>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</si>
  <si>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</si>
  <si>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</si>
  <si>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</si>
  <si>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</si>
  <si>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</si>
  <si>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</si>
  <si>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</si>
  <si>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</si>
  <si>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</si>
  <si>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</si>
  <si>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</si>
  <si>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</si>
  <si>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</si>
  <si>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</si>
  <si>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</si>
  <si>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</si>
  <si>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</si>
  <si>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</si>
  <si>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</si>
  <si>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</si>
  <si>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</si>
  <si>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</si>
  <si>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</si>
  <si>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</si>
  <si>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</si>
  <si>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</si>
  <si>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</si>
  <si>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</si>
  <si>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</si>
  <si>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</si>
  <si>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</si>
  <si>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</si>
  <si>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</si>
  <si>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</si>
  <si>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</si>
  <si>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</si>
  <si>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</si>
  <si>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</si>
  <si>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</si>
  <si>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</si>
  <si>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</si>
  <si>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</si>
  <si>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</si>
  <si>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</si>
  <si>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</si>
  <si>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</si>
  <si>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</si>
  <si>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</si>
  <si>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</si>
  <si>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</si>
  <si>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</si>
  <si>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</si>
  <si>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</si>
  <si>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</si>
  <si>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</si>
  <si>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</si>
  <si>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</si>
  <si>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</si>
  <si>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</si>
  <si>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</si>
  <si>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</si>
  <si>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</si>
  <si>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</si>
  <si>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</si>
  <si>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</si>
  <si>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</si>
  <si>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</si>
  <si>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</si>
  <si>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</si>
  <si>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</si>
  <si>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</si>
  <si>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</si>
  <si>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</si>
  <si>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</si>
  <si>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</si>
  <si>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</si>
  <si>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</si>
  <si>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</si>
  <si>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</si>
  <si>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</si>
  <si>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</si>
  <si>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</si>
  <si>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</si>
  <si>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</si>
  <si>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</si>
  <si>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</si>
  <si>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</si>
  <si>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</si>
  <si>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</si>
  <si>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</si>
  <si>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</si>
  <si>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</si>
  <si>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</si>
  <si>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</si>
  <si>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</si>
  <si>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</si>
  <si>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</si>
  <si>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</si>
  <si>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</si>
  <si>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</si>
  <si>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</si>
  <si>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</si>
  <si>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</si>
  <si>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</si>
  <si>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</si>
  <si>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</si>
  <si>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</si>
  <si>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</si>
  <si>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</si>
  <si>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</si>
  <si>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</si>
  <si>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</si>
  <si>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</si>
  <si>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</si>
  <si>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</si>
  <si>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</si>
  <si>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</si>
  <si>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</si>
  <si>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</si>
  <si>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</si>
  <si>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</si>
  <si>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</si>
  <si>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</si>
  <si>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</si>
  <si>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</si>
  <si>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</si>
  <si>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</si>
  <si>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</si>
  <si>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</si>
  <si>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</si>
  <si>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</si>
  <si>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</si>
  <si>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</si>
  <si>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</si>
  <si>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</si>
  <si>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</si>
  <si>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</si>
  <si>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</si>
  <si>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</si>
  <si>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</si>
  <si>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</si>
  <si>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</si>
  <si>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</si>
  <si>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</si>
  <si>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</si>
  <si>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</si>
  <si>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</si>
  <si>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</si>
  <si>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</si>
  <si>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</si>
  <si>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</si>
  <si>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</si>
  <si>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</si>
  <si>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</si>
  <si>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</si>
  <si>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</si>
  <si>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</si>
  <si>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</si>
  <si>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</si>
  <si>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</si>
  <si>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</si>
  <si>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</si>
  <si>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</si>
  <si>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</si>
  <si>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</si>
  <si>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</si>
  <si>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</si>
  <si>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</si>
  <si>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</si>
  <si>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</si>
  <si>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</si>
  <si>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</si>
  <si>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</si>
  <si>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</si>
  <si>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</si>
  <si>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</si>
  <si>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</si>
  <si>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</si>
  <si>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</si>
  <si>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</si>
  <si>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</si>
  <si>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</si>
  <si>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</si>
  <si>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</si>
  <si>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</si>
  <si>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</si>
  <si>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</si>
  <si>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</si>
  <si>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</si>
  <si>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</si>
  <si>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</si>
  <si>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</si>
  <si>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</si>
  <si>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</si>
  <si>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</si>
  <si>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</si>
  <si>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</si>
  <si>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</si>
  <si>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</si>
  <si>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</si>
  <si>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</si>
  <si>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</si>
  <si>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</si>
  <si>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</si>
  <si>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</si>
  <si>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</si>
  <si>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</si>
  <si>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</si>
  <si>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</si>
  <si>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</si>
  <si>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</si>
  <si>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</si>
  <si>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</si>
  <si>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</si>
  <si>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</si>
  <si>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</si>
  <si>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</si>
  <si>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</si>
  <si>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</si>
  <si>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</si>
  <si>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</si>
  <si>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</si>
  <si>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</si>
  <si>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</si>
  <si>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</si>
  <si>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</si>
  <si>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</si>
  <si>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</si>
  <si>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</si>
  <si>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</si>
  <si>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</si>
  <si>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</si>
  <si>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</si>
  <si>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</si>
  <si>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</si>
  <si>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</si>
  <si>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</si>
  <si>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</si>
  <si>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</si>
  <si>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</si>
  <si>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</si>
  <si>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</si>
  <si>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</si>
  <si>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</si>
  <si>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</si>
  <si>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</si>
  <si>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</si>
  <si>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</si>
  <si>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</si>
  <si>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</si>
  <si>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</si>
  <si>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</si>
  <si>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</si>
  <si>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</si>
  <si>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</si>
  <si>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</si>
  <si>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</si>
  <si>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</si>
  <si>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</si>
  <si>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</si>
  <si>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</si>
  <si>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</si>
  <si>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</si>
  <si>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</si>
  <si>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</si>
  <si>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</si>
  <si>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</si>
  <si>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</si>
  <si>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</si>
  <si>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</si>
  <si>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</si>
  <si>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</si>
  <si>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</si>
  <si>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</si>
  <si>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</si>
  <si>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</si>
  <si>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</si>
  <si>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</si>
  <si>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</si>
  <si>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</si>
  <si>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</si>
  <si>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</si>
  <si>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</si>
  <si>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</si>
  <si>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</si>
  <si>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</si>
  <si>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</si>
  <si>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</si>
  <si>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</si>
  <si>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</si>
  <si>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</si>
  <si>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</si>
  <si>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</si>
  <si>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</si>
  <si>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</si>
  <si>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</si>
  <si>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</si>
  <si>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</si>
  <si>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</si>
  <si>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</si>
  <si>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</si>
  <si>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</si>
  <si>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</si>
  <si>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</si>
  <si>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</si>
  <si>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</si>
  <si>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</si>
  <si>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</si>
  <si>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</si>
  <si>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</si>
  <si>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</si>
  <si>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</si>
  <si>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</si>
  <si>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</si>
  <si>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</si>
  <si>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</si>
  <si>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</si>
  <si>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</si>
  <si>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</si>
  <si>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</si>
  <si>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</si>
  <si>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</si>
  <si>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</si>
  <si>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</si>
  <si>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</si>
  <si>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</si>
  <si>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</si>
  <si>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</si>
  <si>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</si>
  <si>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</si>
  <si>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</si>
  <si>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</si>
  <si>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</si>
  <si>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</si>
  <si>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</si>
  <si>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</si>
  <si>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</si>
  <si>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</si>
  <si>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</si>
  <si>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</si>
  <si>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</si>
  <si>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</si>
  <si>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</si>
  <si>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</si>
  <si>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</si>
  <si>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</si>
  <si>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</si>
  <si>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</si>
  <si>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</si>
  <si>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</si>
  <si>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</si>
  <si>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</si>
  <si>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</si>
  <si>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</si>
  <si>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</si>
  <si>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</si>
  <si>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</si>
  <si>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</si>
  <si>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</si>
  <si>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</si>
  <si>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</si>
  <si>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</si>
  <si>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</si>
  <si>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</si>
  <si>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</si>
  <si>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</si>
  <si>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</si>
  <si>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</si>
  <si>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</si>
  <si>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</si>
  <si>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</si>
  <si>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</si>
  <si>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</si>
  <si>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</si>
  <si>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</si>
  <si>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</si>
  <si>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</si>
  <si>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</si>
  <si>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</si>
  <si>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</si>
  <si>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</si>
  <si>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</si>
  <si>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</si>
  <si>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</si>
  <si>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</si>
  <si>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</si>
  <si>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</si>
  <si>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</si>
  <si>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</si>
  <si>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</si>
  <si>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</si>
  <si>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</si>
  <si>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</si>
  <si>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</si>
  <si>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</si>
  <si>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</si>
  <si>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</si>
  <si>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</si>
  <si>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</si>
  <si>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</si>
  <si>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</si>
  <si>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</si>
  <si>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</si>
  <si>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</si>
  <si>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</si>
  <si>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</si>
  <si>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</si>
  <si>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</si>
  <si>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</si>
  <si>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</si>
  <si>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</si>
  <si>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</si>
  <si>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</si>
  <si>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</si>
  <si>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</si>
  <si>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</si>
  <si>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</si>
  <si>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</si>
  <si>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</si>
  <si>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</si>
  <si>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</si>
  <si>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</si>
  <si>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</si>
  <si>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</si>
  <si>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</si>
  <si>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</si>
  <si>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</si>
  <si>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</si>
  <si>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</si>
  <si>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</si>
  <si>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</si>
  <si>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</si>
  <si>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</si>
  <si>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</si>
  <si>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</si>
  <si>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</si>
  <si>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</si>
  <si>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</si>
  <si>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</si>
  <si>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</si>
  <si>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</si>
  <si>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</si>
  <si>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</si>
  <si>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</si>
  <si>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</si>
  <si>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</si>
  <si>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</si>
  <si>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</si>
  <si>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</si>
  <si>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</si>
  <si>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</si>
  <si>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</si>
  <si>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</si>
  <si>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</si>
  <si>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</si>
  <si>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</si>
  <si>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</si>
  <si>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</si>
  <si>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</si>
  <si>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</si>
  <si>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</si>
  <si>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</si>
  <si>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</si>
  <si>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</si>
  <si>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</si>
  <si>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</si>
  <si>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</si>
  <si>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</si>
  <si>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</si>
  <si>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</si>
  <si>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</si>
  <si>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</si>
  <si>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</si>
  <si>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</si>
  <si>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</si>
  <si>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</si>
  <si>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</si>
  <si>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</si>
  <si>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</si>
  <si>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</si>
  <si>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</si>
  <si>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</si>
  <si>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</si>
  <si>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</si>
  <si>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</si>
  <si>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</si>
  <si>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</si>
  <si>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</si>
  <si>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</si>
  <si>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</si>
  <si>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</si>
  <si>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</si>
  <si>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</si>
  <si>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</si>
  <si>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</si>
  <si>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</si>
  <si>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</si>
  <si>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</si>
  <si>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</si>
  <si>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</si>
  <si>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</si>
  <si>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</si>
  <si>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</si>
  <si>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</si>
  <si>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</si>
  <si>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</si>
  <si>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</si>
  <si>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</si>
  <si>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</si>
  <si>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</si>
  <si>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</si>
  <si>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</si>
  <si>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</si>
  <si>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</si>
  <si>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</si>
  <si>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</si>
  <si>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</si>
  <si>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</si>
  <si>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</si>
  <si>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</si>
  <si>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</si>
  <si>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</si>
  <si>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</si>
  <si>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</si>
  <si>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</si>
  <si>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</si>
  <si>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</si>
  <si>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</si>
  <si>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</si>
  <si>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</si>
  <si>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</si>
  <si>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</si>
  <si>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</si>
  <si>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</si>
  <si>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</si>
  <si>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</si>
  <si>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</si>
  <si>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</si>
  <si>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</si>
  <si>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</si>
  <si>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</si>
  <si>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</si>
  <si>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</si>
  <si>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</si>
  <si>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</si>
  <si>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</si>
  <si>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</si>
  <si>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</si>
  <si>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</si>
  <si>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</si>
  <si>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</si>
  <si>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</si>
  <si>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</si>
  <si>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</si>
  <si>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</si>
  <si>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</si>
  <si>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</si>
  <si>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</si>
  <si>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</si>
  <si>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</si>
  <si>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</si>
  <si>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</si>
  <si>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</si>
  <si>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</si>
  <si>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</si>
  <si>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</si>
  <si>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</si>
  <si>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</si>
  <si>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</si>
  <si>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</si>
  <si>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</si>
  <si>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</si>
  <si>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</si>
  <si>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</si>
  <si>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</si>
  <si>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</si>
  <si>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</si>
  <si>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</si>
  <si>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</si>
  <si>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</si>
  <si>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</si>
  <si>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</si>
  <si>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</si>
  <si>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</si>
  <si>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</si>
  <si>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</si>
  <si>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</si>
  <si>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</si>
  <si>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</si>
  <si>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</si>
  <si>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</si>
  <si>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</si>
  <si>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</si>
  <si>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</si>
  <si>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</si>
  <si>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</si>
  <si>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</si>
  <si>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</si>
  <si>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</si>
  <si>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</si>
  <si>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</si>
  <si>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</si>
  <si>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</si>
  <si>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</si>
  <si>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</si>
  <si>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</si>
  <si>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</si>
  <si>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</si>
  <si>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</si>
  <si>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</si>
  <si>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</si>
  <si>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</si>
  <si>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</si>
  <si>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</si>
  <si>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</si>
  <si>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</si>
  <si>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</si>
  <si>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</si>
  <si>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</si>
  <si>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</si>
  <si>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</si>
  <si>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</si>
  <si>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</si>
  <si>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</si>
  <si>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</si>
  <si>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</si>
  <si>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</si>
  <si>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</si>
  <si>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</si>
  <si>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</si>
  <si>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</si>
  <si>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</si>
  <si>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</si>
  <si>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</si>
  <si>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</si>
  <si>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</si>
  <si>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</si>
  <si>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</si>
  <si>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</si>
  <si>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</si>
  <si>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</si>
  <si>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</si>
  <si>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</si>
  <si>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</si>
  <si>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</si>
  <si>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</si>
  <si>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</si>
  <si>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</si>
  <si>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</si>
  <si>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</si>
  <si>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</si>
  <si>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</si>
  <si>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</si>
  <si>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</si>
  <si>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</si>
  <si>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</si>
  <si>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</si>
  <si>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</si>
  <si>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</si>
  <si>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</si>
  <si>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</si>
  <si>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</si>
  <si>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</si>
  <si>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</si>
  <si>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</si>
  <si>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</si>
  <si>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</si>
  <si>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</si>
  <si>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</si>
  <si>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</si>
  <si>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</si>
  <si>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</si>
  <si>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</si>
  <si>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</si>
  <si>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</si>
  <si>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</si>
  <si>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</si>
  <si>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</si>
  <si>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</si>
  <si>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</si>
  <si>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</si>
  <si>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</si>
  <si>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</si>
  <si>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</si>
  <si>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</si>
  <si>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</si>
  <si>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</si>
  <si>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</si>
  <si>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</si>
  <si>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</si>
  <si>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</si>
  <si>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</si>
  <si>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</si>
  <si>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</si>
  <si>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</si>
  <si>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</si>
  <si>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</si>
  <si>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</si>
  <si>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</si>
  <si>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</si>
  <si>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</si>
  <si>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</si>
  <si>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</si>
  <si>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</si>
  <si>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</si>
  <si>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</si>
  <si>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</si>
  <si>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</si>
  <si>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</si>
  <si>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</si>
  <si>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</si>
  <si>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</si>
  <si>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</si>
  <si>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</si>
  <si>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</si>
  <si>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</si>
  <si>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</si>
  <si>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</si>
  <si>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</si>
  <si>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</si>
  <si>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</si>
  <si>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</si>
  <si>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</si>
  <si>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</si>
  <si>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</si>
  <si>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Motoniveladora</t>
  </si>
  <si>
    <t>Caminhão Ford Placa ISW 2682</t>
  </si>
  <si>
    <t>Libra de oxigênio</t>
  </si>
  <si>
    <t>Eletrodo- 3,25mm</t>
  </si>
  <si>
    <t>Eletrodo - 4 mm</t>
  </si>
  <si>
    <t>Chapa de aço</t>
  </si>
  <si>
    <t>Disco de debaste</t>
  </si>
  <si>
    <t>Raspador cilindro levante dianteiro-41725</t>
  </si>
  <si>
    <t>Retentor-48958</t>
  </si>
  <si>
    <t>Anel gaxeta de reparo-29178</t>
  </si>
  <si>
    <t>Bucha-48903</t>
  </si>
  <si>
    <t>Bucha garfitada-53717</t>
  </si>
  <si>
    <t>Espaçador aço-48872</t>
  </si>
  <si>
    <t>Tampa-47459</t>
  </si>
  <si>
    <t>Pino com lubrificação-53718</t>
  </si>
  <si>
    <t>Pino H-E62737</t>
  </si>
  <si>
    <t>Parafuso de lâmina-29775</t>
  </si>
  <si>
    <t>Parafuso de lâmina-53053</t>
  </si>
  <si>
    <t>Parafuso milimétrico-50278</t>
  </si>
  <si>
    <t>Parafuso allen-54687</t>
  </si>
  <si>
    <t>Contrapino-47973</t>
  </si>
  <si>
    <t>Porca de lâmina-66868</t>
  </si>
  <si>
    <t>Porca sextavada-56192</t>
  </si>
  <si>
    <t>Ponta abrasiva-55890</t>
  </si>
  <si>
    <t>Disco flap-55853</t>
  </si>
  <si>
    <t>Reparo-49655</t>
  </si>
  <si>
    <t>Ponta ripper-26525</t>
  </si>
  <si>
    <t>Coxins-87488319</t>
  </si>
  <si>
    <t>Coxins-87488318</t>
  </si>
  <si>
    <t>Anel borracha-2140</t>
  </si>
  <si>
    <t>Amortecedor-68319</t>
  </si>
  <si>
    <t>Jogo reparo-68063</t>
  </si>
  <si>
    <t>Haste-1"</t>
  </si>
  <si>
    <t>Haste cromada-54mm</t>
  </si>
  <si>
    <t>Reparo cilindro estabelizador-44213</t>
  </si>
  <si>
    <t>Mão de obra</t>
  </si>
  <si>
    <t>Reparo cilindro levante dianteiro- 50208</t>
  </si>
  <si>
    <t>Válvula de ar de segurança</t>
  </si>
  <si>
    <t>Radiador do motor</t>
  </si>
  <si>
    <t>Ventilador do motor</t>
  </si>
  <si>
    <t>Conjunto freio motor</t>
  </si>
  <si>
    <t>Mangueira radiador superior</t>
  </si>
  <si>
    <t>Mangueira radiador inferior</t>
  </si>
  <si>
    <t>Mangueira do cooler</t>
  </si>
  <si>
    <t>Sensor do nível de água</t>
  </si>
  <si>
    <t>Pedal do acelerador</t>
  </si>
  <si>
    <t>Filtro do diesel</t>
  </si>
  <si>
    <t>Mão de obra para recuperação do radiador cooler</t>
  </si>
  <si>
    <t>Mão de obra na recuperação e conserto do chicote elétrico</t>
  </si>
  <si>
    <t>Mão de obra no conserto e reforma da bomba de alta pressão</t>
  </si>
  <si>
    <t>Mão de obra no conserto e substituição das demais peças</t>
  </si>
  <si>
    <t>Mão de obra na recuperação e conserto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</si>
</sst>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1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A16" sqref="A16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2" t="s">
        <v>3753</v>
      </c>
      <c r="B1" s="183"/>
      <c r="C1" s="183"/>
      <c r="D1" s="183"/>
      <c r="E1" s="183"/>
      <c r="F1" s="183"/>
      <c r="G1" s="184"/>
    </row>
    <row r="2" spans="1:8" s="92" customFormat="1" ht="15.75" thickBot="1" x14ac:dyDescent="0.3">
      <c r="A2" s="46" t="s">
        <v>161</v>
      </c>
      <c r="B2" s="188"/>
      <c r="C2" s="188"/>
      <c r="D2" s="76" t="s">
        <v>162</v>
      </c>
      <c r="E2" s="112"/>
      <c r="F2" s="77" t="s">
        <v>163</v>
      </c>
      <c r="G2" s="35"/>
      <c r="H2" s="89"/>
    </row>
    <row r="3" spans="1:8" s="92" customFormat="1" ht="31.5" customHeight="1" thickBot="1" x14ac:dyDescent="0.3">
      <c r="A3" s="41" t="s">
        <v>153</v>
      </c>
      <c r="B3" s="189"/>
      <c r="C3" s="189"/>
      <c r="D3" s="189"/>
      <c r="E3" s="189"/>
      <c r="F3" s="189"/>
      <c r="G3" s="190"/>
    </row>
    <row r="4" spans="1:8" s="92" customFormat="1" ht="15.75" thickBot="1" x14ac:dyDescent="0.3">
      <c r="A4" s="46" t="s">
        <v>175</v>
      </c>
      <c r="B4" s="191"/>
      <c r="C4" s="191"/>
      <c r="D4" s="191"/>
      <c r="E4" s="192"/>
      <c r="F4" s="47" t="s">
        <v>179</v>
      </c>
      <c r="G4" s="124"/>
    </row>
    <row r="5" spans="1:8" s="92" customFormat="1" ht="15.75" thickBot="1" x14ac:dyDescent="0.3">
      <c r="A5" s="46" t="s">
        <v>3787</v>
      </c>
      <c r="B5" s="127"/>
      <c r="C5" s="177" t="s">
        <v>3958</v>
      </c>
      <c r="D5" s="177"/>
      <c r="E5" s="177"/>
      <c r="F5" s="193"/>
      <c r="G5" s="194"/>
    </row>
    <row r="6" spans="1:8" s="94" customFormat="1" ht="15.75" thickBot="1" x14ac:dyDescent="0.3">
      <c r="A6" s="46" t="s">
        <v>155</v>
      </c>
      <c r="B6" s="78">
        <f>'Orçamento-base'!C6</f>
        <v>43226.8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50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5" t="s">
        <v>3751</v>
      </c>
      <c r="B11" s="186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5"/>
      <c r="B12" s="187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>
        <v>1</v>
      </c>
      <c r="B13" s="37" t="s">
        <v>3971</v>
      </c>
      <c r="C13" s="86">
        <f>SUMIF('Orçamento-base'!$A$12:$A$39953,Identificação!$A13,'Orçamento-base'!$K$12:$K$39953)</f>
        <v>23169.8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>
        <v>2</v>
      </c>
      <c r="B14" s="37" t="s">
        <v>3972</v>
      </c>
      <c r="C14" s="156">
        <f>SUMIF('Orçamento-base'!$A$12:$A$39953,Identificação!$A14,'Orçamento-base'!$K$12:$K$39953)</f>
        <v>20057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tabSelected="1" topLeftCell="A57" workbookViewId="0">
      <selection sqref="A1:M61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03" t="s">
        <v>3676</v>
      </c>
      <c r="B1" s="204"/>
      <c r="C1" s="204"/>
      <c r="D1" s="204"/>
      <c r="E1" s="204"/>
      <c r="F1" s="204"/>
      <c r="G1" s="204"/>
      <c r="H1" s="204"/>
      <c r="I1" s="204"/>
      <c r="J1" s="204"/>
      <c r="K1" s="205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6" t="str">
        <f>IF(Identificação!B2=0,"",Identificação!B2)</f>
        <v/>
      </c>
      <c r="D2" s="206"/>
      <c r="E2" s="206"/>
      <c r="F2" s="206"/>
      <c r="G2" s="206"/>
      <c r="H2" s="43" t="s">
        <v>151</v>
      </c>
      <c r="I2" s="44" t="str">
        <f>IF(Identificação!E2=0,"",Identificação!E2)</f>
        <v/>
      </c>
      <c r="J2" s="43" t="s">
        <v>152</v>
      </c>
      <c r="K2" s="44" t="str">
        <f>IF(Identificação!G2=0,"",Identificação!G2)</f>
        <v/>
      </c>
      <c r="L2" s="144"/>
      <c r="M2" s="144"/>
    </row>
    <row r="3" spans="1:18" s="45" customFormat="1" ht="32.25" customHeight="1" thickBot="1" x14ac:dyDescent="0.3">
      <c r="A3" s="212" t="s">
        <v>153</v>
      </c>
      <c r="B3" s="213"/>
      <c r="C3" s="214" t="str">
        <f>IF(Identificação!B3=0,"",Identificação!B3)</f>
        <v/>
      </c>
      <c r="D3" s="214"/>
      <c r="E3" s="214"/>
      <c r="F3" s="214"/>
      <c r="G3" s="214"/>
      <c r="H3" s="214"/>
      <c r="I3" s="214"/>
      <c r="J3" s="214"/>
      <c r="K3" s="215"/>
      <c r="L3" s="144"/>
      <c r="M3" s="144"/>
    </row>
    <row r="4" spans="1:18" s="45" customFormat="1" ht="15.75" thickBot="1" x14ac:dyDescent="0.3">
      <c r="A4" s="46" t="s">
        <v>176</v>
      </c>
      <c r="B4" s="47"/>
      <c r="C4" s="208" t="str">
        <f>IF(Identificação!B4=0,"",Identificação!B4)</f>
        <v/>
      </c>
      <c r="D4" s="208"/>
      <c r="E4" s="208"/>
      <c r="F4" s="208"/>
      <c r="G4" s="208"/>
      <c r="H4" s="208"/>
      <c r="I4" s="208"/>
      <c r="J4" s="76" t="s">
        <v>173</v>
      </c>
      <c r="K4" s="161" t="str">
        <f>IF(Identificação!G4=0,"",Identificação!G4)</f>
        <v/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8" t="str">
        <f>IF(Identificação!B5=0,"",Identificação!B5)</f>
        <v/>
      </c>
      <c r="D5" s="208"/>
      <c r="E5" s="208"/>
      <c r="F5" s="208"/>
      <c r="G5" s="209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10">
        <f>SUMIFS(K12:K39953,B12:B39953,"&gt;0",K12:K39953,"&lt;&gt;0")</f>
        <v>43226.8</v>
      </c>
      <c r="D6" s="210"/>
      <c r="E6" s="210"/>
      <c r="F6" s="210"/>
      <c r="G6" s="211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195" t="s">
        <v>3762</v>
      </c>
      <c r="B10" s="195" t="s">
        <v>3760</v>
      </c>
      <c r="C10" s="195" t="s">
        <v>3761</v>
      </c>
      <c r="D10" s="199" t="s">
        <v>3675</v>
      </c>
      <c r="E10" s="197" t="s">
        <v>168</v>
      </c>
      <c r="F10" s="201" t="s">
        <v>3674</v>
      </c>
      <c r="G10" s="199" t="s">
        <v>156</v>
      </c>
      <c r="H10" s="220" t="s">
        <v>165</v>
      </c>
      <c r="I10" s="221"/>
      <c r="J10" s="221"/>
      <c r="K10" s="221"/>
      <c r="L10" s="221"/>
      <c r="M10" s="222"/>
      <c r="N10" s="216" t="s">
        <v>177</v>
      </c>
      <c r="O10" s="217"/>
      <c r="P10" s="218" t="s">
        <v>178</v>
      </c>
      <c r="Q10" s="219"/>
      <c r="R10" s="207" t="s">
        <v>3678</v>
      </c>
    </row>
    <row r="11" spans="1:18" s="40" customFormat="1" ht="45" x14ac:dyDescent="0.25">
      <c r="A11" s="196"/>
      <c r="B11" s="196"/>
      <c r="C11" s="196"/>
      <c r="D11" s="200"/>
      <c r="E11" s="198"/>
      <c r="F11" s="202"/>
      <c r="G11" s="200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7"/>
    </row>
    <row r="12" spans="1:18" x14ac:dyDescent="0.25">
      <c r="A12" s="113">
        <v>1</v>
      </c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3973</v>
      </c>
      <c r="H12" s="174">
        <v>150</v>
      </c>
      <c r="I12" s="166" t="s">
        <v>3702</v>
      </c>
      <c r="J12" s="174">
        <v>3.5</v>
      </c>
      <c r="K12" s="86">
        <f>IFERROR(IF(H12*J12&lt;&gt;0,ROUND(ROUND(H12,4)*ROUND(J12,4),2),""),"")</f>
        <v>525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>
        <v>1</v>
      </c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3974</v>
      </c>
      <c r="H13" s="174">
        <v>48</v>
      </c>
      <c r="I13" s="166" t="s">
        <v>3702</v>
      </c>
      <c r="J13" s="174">
        <v>6.6</v>
      </c>
      <c r="K13" s="167">
        <f>IFERROR(IF(H13*J13&lt;&gt;0,ROUND(ROUND(H13,4)*ROUND(J13,4),2),""),"")</f>
        <v>316.8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>
        <v>1</v>
      </c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3975</v>
      </c>
      <c r="H14" s="174">
        <v>150</v>
      </c>
      <c r="I14" s="166" t="s">
        <v>3702</v>
      </c>
      <c r="J14" s="174">
        <v>7.3</v>
      </c>
      <c r="K14" s="156">
        <f>IFERROR(IF(H14*J14&lt;&gt;0,ROUND(ROUND(H14,4)*ROUND(J14,4),2),""),"")</f>
        <v>1095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>
        <v>1</v>
      </c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3976</v>
      </c>
      <c r="H15" s="174">
        <v>46</v>
      </c>
      <c r="I15" s="166" t="s">
        <v>3701</v>
      </c>
      <c r="J15" s="174">
        <v>22</v>
      </c>
      <c r="K15" s="156">
        <f t="shared" ref="K15:K78" si="0">IFERROR(IF(H15*J15&lt;&gt;0,ROUND(ROUND(H15,4)*ROUND(J15,4),2),""),"")</f>
        <v>1012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>
        <v>1</v>
      </c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3977</v>
      </c>
      <c r="H16" s="174">
        <v>1</v>
      </c>
      <c r="I16" s="166" t="s">
        <v>3702</v>
      </c>
      <c r="J16" s="174">
        <v>30</v>
      </c>
      <c r="K16" s="156">
        <f t="shared" si="0"/>
        <v>30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>
        <v>1</v>
      </c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4007</v>
      </c>
      <c r="H17" s="174">
        <v>1</v>
      </c>
      <c r="I17" s="166" t="s">
        <v>3702</v>
      </c>
      <c r="J17" s="174">
        <v>198</v>
      </c>
      <c r="K17" s="156">
        <f t="shared" si="0"/>
        <v>198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>
        <v>1</v>
      </c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3978</v>
      </c>
      <c r="H18" s="174">
        <v>2</v>
      </c>
      <c r="I18" s="166" t="s">
        <v>3702</v>
      </c>
      <c r="J18" s="174">
        <v>45</v>
      </c>
      <c r="K18" s="156">
        <f t="shared" si="0"/>
        <v>90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>
        <v>1</v>
      </c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3979</v>
      </c>
      <c r="H19" s="174">
        <v>4</v>
      </c>
      <c r="I19" s="166" t="s">
        <v>3702</v>
      </c>
      <c r="J19" s="174">
        <v>95</v>
      </c>
      <c r="K19" s="156">
        <f t="shared" si="0"/>
        <v>380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>
        <v>1</v>
      </c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3980</v>
      </c>
      <c r="H20" s="174">
        <v>1</v>
      </c>
      <c r="I20" s="166" t="s">
        <v>3702</v>
      </c>
      <c r="J20" s="174">
        <v>90</v>
      </c>
      <c r="K20" s="156">
        <f t="shared" si="0"/>
        <v>90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>
        <v>1</v>
      </c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3981</v>
      </c>
      <c r="H21" s="174">
        <v>4</v>
      </c>
      <c r="I21" s="166" t="s">
        <v>3702</v>
      </c>
      <c r="J21" s="174">
        <v>190</v>
      </c>
      <c r="K21" s="156">
        <f t="shared" si="0"/>
        <v>760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>
        <v>1</v>
      </c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3982</v>
      </c>
      <c r="H22" s="174">
        <v>4</v>
      </c>
      <c r="I22" s="166" t="s">
        <v>3702</v>
      </c>
      <c r="J22" s="174">
        <v>65</v>
      </c>
      <c r="K22" s="156">
        <f t="shared" si="0"/>
        <v>260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>
        <v>1</v>
      </c>
      <c r="B23" s="178">
        <f>IF(AND(G23&lt;&gt;"",H23&gt;0,I23&lt;&gt;"",J23&lt;&gt;0,K23&lt;&gt;0),COUNT($B$11:B22)+1,"")</f>
        <v>12</v>
      </c>
      <c r="C23" s="72">
        <v>12</v>
      </c>
      <c r="D23" s="141"/>
      <c r="E23" s="180"/>
      <c r="F23" s="107"/>
      <c r="G23" s="66" t="s">
        <v>3983</v>
      </c>
      <c r="H23" s="174">
        <v>2</v>
      </c>
      <c r="I23" s="166" t="s">
        <v>3702</v>
      </c>
      <c r="J23" s="174">
        <v>160</v>
      </c>
      <c r="K23" s="156">
        <f t="shared" si="0"/>
        <v>320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>
        <v>1</v>
      </c>
      <c r="B24" s="178">
        <f>IF(AND(G24&lt;&gt;"",H24&gt;0,I24&lt;&gt;"",J24&lt;&gt;0,K24&lt;&gt;0),COUNT($B$11:B23)+1,"")</f>
        <v>13</v>
      </c>
      <c r="C24" s="72">
        <v>13</v>
      </c>
      <c r="D24" s="141"/>
      <c r="E24" s="180"/>
      <c r="F24" s="107"/>
      <c r="G24" s="66" t="s">
        <v>3984</v>
      </c>
      <c r="H24" s="174">
        <v>2</v>
      </c>
      <c r="I24" s="166" t="s">
        <v>3702</v>
      </c>
      <c r="J24" s="174">
        <v>40</v>
      </c>
      <c r="K24" s="156">
        <f t="shared" si="0"/>
        <v>80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>
        <v>1</v>
      </c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3985</v>
      </c>
      <c r="H25" s="174">
        <v>4</v>
      </c>
      <c r="I25" s="166" t="s">
        <v>3702</v>
      </c>
      <c r="J25" s="174">
        <v>245</v>
      </c>
      <c r="K25" s="156">
        <f t="shared" si="0"/>
        <v>980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>
        <v>1</v>
      </c>
      <c r="B26" s="178">
        <f>IF(AND(G26&lt;&gt;"",H26&gt;0,I26&lt;&gt;"",J26&lt;&gt;0,K26&lt;&gt;0),COUNT($B$11:B25)+1,"")</f>
        <v>15</v>
      </c>
      <c r="C26" s="72">
        <v>15</v>
      </c>
      <c r="D26" s="141"/>
      <c r="E26" s="180"/>
      <c r="F26" s="107"/>
      <c r="G26" s="66" t="s">
        <v>3986</v>
      </c>
      <c r="H26" s="174">
        <v>4</v>
      </c>
      <c r="I26" s="166" t="s">
        <v>3702</v>
      </c>
      <c r="J26" s="174">
        <v>60</v>
      </c>
      <c r="K26" s="156">
        <f t="shared" si="0"/>
        <v>240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>
        <v>1</v>
      </c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3987</v>
      </c>
      <c r="H27" s="174">
        <v>28</v>
      </c>
      <c r="I27" s="166" t="s">
        <v>3702</v>
      </c>
      <c r="J27" s="174">
        <v>8</v>
      </c>
      <c r="K27" s="156">
        <f t="shared" si="0"/>
        <v>224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>
        <v>1</v>
      </c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3988</v>
      </c>
      <c r="H28" s="174">
        <v>10</v>
      </c>
      <c r="I28" s="166" t="s">
        <v>3702</v>
      </c>
      <c r="J28" s="174">
        <v>7.5</v>
      </c>
      <c r="K28" s="156">
        <f t="shared" si="0"/>
        <v>75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>
        <v>1</v>
      </c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3989</v>
      </c>
      <c r="H29" s="174">
        <v>2</v>
      </c>
      <c r="I29" s="166" t="s">
        <v>3702</v>
      </c>
      <c r="J29" s="174">
        <v>4</v>
      </c>
      <c r="K29" s="156">
        <v>8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>
        <v>1</v>
      </c>
      <c r="B30" s="178">
        <v>19</v>
      </c>
      <c r="C30" s="72">
        <v>19</v>
      </c>
      <c r="D30" s="141"/>
      <c r="E30" s="180"/>
      <c r="F30" s="107"/>
      <c r="G30" s="66" t="s">
        <v>3990</v>
      </c>
      <c r="H30" s="174">
        <v>1</v>
      </c>
      <c r="I30" s="166" t="s">
        <v>3702</v>
      </c>
      <c r="J30" s="174">
        <v>4</v>
      </c>
      <c r="K30" s="156">
        <f t="shared" si="0"/>
        <v>4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>
        <v>1</v>
      </c>
      <c r="B31" s="178">
        <f>IF(AND(G31&lt;&gt;"",H31&gt;0,I31&lt;&gt;"",J31&lt;&gt;0,K31&lt;&gt;0),COUNT($B$11:B30)+1,"")</f>
        <v>20</v>
      </c>
      <c r="C31" s="72">
        <v>20</v>
      </c>
      <c r="D31" s="141"/>
      <c r="E31" s="180"/>
      <c r="F31" s="107"/>
      <c r="G31" s="66" t="s">
        <v>3991</v>
      </c>
      <c r="H31" s="174">
        <v>2</v>
      </c>
      <c r="I31" s="166" t="s">
        <v>3702</v>
      </c>
      <c r="J31" s="174">
        <v>6.5</v>
      </c>
      <c r="K31" s="156">
        <f t="shared" si="0"/>
        <v>13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>
        <v>1</v>
      </c>
      <c r="B32" s="178">
        <f>IF(AND(G32&lt;&gt;"",H32&gt;0,I32&lt;&gt;"",J32&lt;&gt;0,K32&lt;&gt;0),COUNT($B$11:B31)+1,"")</f>
        <v>21</v>
      </c>
      <c r="C32" s="72">
        <v>21</v>
      </c>
      <c r="D32" s="141"/>
      <c r="E32" s="180"/>
      <c r="F32" s="107"/>
      <c r="G32" s="66" t="s">
        <v>3992</v>
      </c>
      <c r="H32" s="174">
        <v>34</v>
      </c>
      <c r="I32" s="166" t="s">
        <v>3702</v>
      </c>
      <c r="J32" s="174">
        <v>3.5</v>
      </c>
      <c r="K32" s="156">
        <f t="shared" si="0"/>
        <v>119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>
        <v>1</v>
      </c>
      <c r="B33" s="178">
        <f>IF(AND(G33&lt;&gt;"",H33&gt;0,I33&lt;&gt;"",J33&lt;&gt;0,K33&lt;&gt;0),COUNT($B$11:B32)+1,"")</f>
        <v>22</v>
      </c>
      <c r="C33" s="72">
        <v>22</v>
      </c>
      <c r="D33" s="141"/>
      <c r="E33" s="180"/>
      <c r="F33" s="107"/>
      <c r="G33" s="66" t="s">
        <v>3993</v>
      </c>
      <c r="H33" s="174">
        <v>1</v>
      </c>
      <c r="I33" s="166" t="s">
        <v>3702</v>
      </c>
      <c r="J33" s="174">
        <v>2</v>
      </c>
      <c r="K33" s="156">
        <f t="shared" si="0"/>
        <v>2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>
        <v>1</v>
      </c>
      <c r="B34" s="178">
        <f>IF(AND(G34&lt;&gt;"",H34&gt;0,I34&lt;&gt;"",J34&lt;&gt;0,K34&lt;&gt;0),COUNT($B$11:B33)+1,"")</f>
        <v>23</v>
      </c>
      <c r="C34" s="72">
        <v>23</v>
      </c>
      <c r="D34" s="141"/>
      <c r="E34" s="180"/>
      <c r="F34" s="107"/>
      <c r="G34" s="66" t="s">
        <v>3994</v>
      </c>
      <c r="H34" s="174">
        <v>1</v>
      </c>
      <c r="I34" s="166" t="s">
        <v>3702</v>
      </c>
      <c r="J34" s="174">
        <v>22</v>
      </c>
      <c r="K34" s="156">
        <f t="shared" si="0"/>
        <v>22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>
        <v>1</v>
      </c>
      <c r="B35" s="178">
        <f>IF(AND(G35&lt;&gt;"",H35&gt;0,I35&lt;&gt;"",J35&lt;&gt;0,K35&lt;&gt;0),COUNT($B$11:B34)+1,"")</f>
        <v>24</v>
      </c>
      <c r="C35" s="72">
        <v>24</v>
      </c>
      <c r="D35" s="141"/>
      <c r="E35" s="180"/>
      <c r="F35" s="107"/>
      <c r="G35" s="66" t="s">
        <v>3995</v>
      </c>
      <c r="H35" s="174">
        <v>1</v>
      </c>
      <c r="I35" s="166" t="s">
        <v>3702</v>
      </c>
      <c r="J35" s="174">
        <v>23</v>
      </c>
      <c r="K35" s="156">
        <f t="shared" si="0"/>
        <v>23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>
        <v>1</v>
      </c>
      <c r="B36" s="178">
        <f>IF(AND(G36&lt;&gt;"",H36&gt;0,I36&lt;&gt;"",J36&lt;&gt;0,K36&lt;&gt;0),COUNT($B$11:B35)+1,"")</f>
        <v>25</v>
      </c>
      <c r="C36" s="72">
        <v>25</v>
      </c>
      <c r="D36" s="141"/>
      <c r="E36" s="180"/>
      <c r="F36" s="107"/>
      <c r="G36" s="66" t="s">
        <v>3996</v>
      </c>
      <c r="H36" s="174">
        <v>1</v>
      </c>
      <c r="I36" s="166" t="s">
        <v>3702</v>
      </c>
      <c r="J36" s="174">
        <v>110</v>
      </c>
      <c r="K36" s="156">
        <f t="shared" si="0"/>
        <v>110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>
        <v>1</v>
      </c>
      <c r="B37" s="178">
        <f>IF(AND(G37&lt;&gt;"",H37&gt;0,I37&lt;&gt;"",J37&lt;&gt;0,K37&lt;&gt;0),COUNT($B$11:B36)+1,"")</f>
        <v>26</v>
      </c>
      <c r="C37" s="72">
        <v>26</v>
      </c>
      <c r="D37" s="141"/>
      <c r="E37" s="180"/>
      <c r="F37" s="107"/>
      <c r="G37" s="66" t="s">
        <v>3997</v>
      </c>
      <c r="H37" s="174">
        <v>1</v>
      </c>
      <c r="I37" s="166" t="s">
        <v>3702</v>
      </c>
      <c r="J37" s="174">
        <v>135</v>
      </c>
      <c r="K37" s="156">
        <f t="shared" si="0"/>
        <v>135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>
        <v>1</v>
      </c>
      <c r="B38" s="178">
        <f>IF(AND(G38&lt;&gt;"",H38&gt;0,I38&lt;&gt;"",J38&lt;&gt;0,K38&lt;&gt;0),COUNT($B$11:B37)+1,"")</f>
        <v>27</v>
      </c>
      <c r="C38" s="72">
        <v>27</v>
      </c>
      <c r="D38" s="141"/>
      <c r="E38" s="180"/>
      <c r="F38" s="107"/>
      <c r="G38" s="66" t="s">
        <v>3998</v>
      </c>
      <c r="H38" s="174">
        <v>2</v>
      </c>
      <c r="I38" s="166" t="s">
        <v>3702</v>
      </c>
      <c r="J38" s="174">
        <v>90</v>
      </c>
      <c r="K38" s="156">
        <f t="shared" si="0"/>
        <v>180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>
        <v>1</v>
      </c>
      <c r="B39" s="178">
        <f>IF(AND(G39&lt;&gt;"",H39&gt;0,I39&lt;&gt;"",J39&lt;&gt;0,K39&lt;&gt;0),COUNT($B$11:B38)+1,"")</f>
        <v>28</v>
      </c>
      <c r="C39" s="72">
        <v>28</v>
      </c>
      <c r="D39" s="141"/>
      <c r="E39" s="180"/>
      <c r="F39" s="107"/>
      <c r="G39" s="66" t="s">
        <v>3999</v>
      </c>
      <c r="H39" s="174">
        <v>2</v>
      </c>
      <c r="I39" s="166" t="s">
        <v>3702</v>
      </c>
      <c r="J39" s="174">
        <v>105</v>
      </c>
      <c r="K39" s="156">
        <f t="shared" si="0"/>
        <v>210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>
        <v>1</v>
      </c>
      <c r="B40" s="178">
        <f>IF(AND(G40&lt;&gt;"",H40&gt;0,I40&lt;&gt;"",J40&lt;&gt;0,K40&lt;&gt;0),COUNT($B$11:B39)+1,"")</f>
        <v>29</v>
      </c>
      <c r="C40" s="72">
        <v>29</v>
      </c>
      <c r="D40" s="141"/>
      <c r="E40" s="180"/>
      <c r="F40" s="107"/>
      <c r="G40" s="66" t="s">
        <v>4000</v>
      </c>
      <c r="H40" s="174">
        <v>2</v>
      </c>
      <c r="I40" s="166" t="s">
        <v>3702</v>
      </c>
      <c r="J40" s="174">
        <v>2</v>
      </c>
      <c r="K40" s="156">
        <f t="shared" si="0"/>
        <v>4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>
        <v>1</v>
      </c>
      <c r="B41" s="178">
        <f>IF(AND(G41&lt;&gt;"",H41&gt;0,I41&lt;&gt;"",J41&lt;&gt;0,K41&lt;&gt;0),COUNT($B$11:B40)+1,"")</f>
        <v>30</v>
      </c>
      <c r="C41" s="72">
        <v>30</v>
      </c>
      <c r="D41" s="141"/>
      <c r="E41" s="180"/>
      <c r="F41" s="107"/>
      <c r="G41" s="66" t="s">
        <v>4001</v>
      </c>
      <c r="H41" s="174">
        <v>2</v>
      </c>
      <c r="I41" s="166" t="s">
        <v>3702</v>
      </c>
      <c r="J41" s="174">
        <v>135</v>
      </c>
      <c r="K41" s="156">
        <f t="shared" si="0"/>
        <v>270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>
        <v>1</v>
      </c>
      <c r="B42" s="178">
        <f>IF(AND(G42&lt;&gt;"",H42&gt;0,I42&lt;&gt;"",J42&lt;&gt;0,K42&lt;&gt;0),COUNT($B$11:B41)+1,"")</f>
        <v>31</v>
      </c>
      <c r="C42" s="72">
        <v>31</v>
      </c>
      <c r="D42" s="141"/>
      <c r="E42" s="180"/>
      <c r="F42" s="107"/>
      <c r="G42" s="66" t="s">
        <v>4002</v>
      </c>
      <c r="H42" s="174">
        <v>1</v>
      </c>
      <c r="I42" s="166" t="s">
        <v>3702</v>
      </c>
      <c r="J42" s="174">
        <v>100</v>
      </c>
      <c r="K42" s="156">
        <f t="shared" si="0"/>
        <v>100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>
        <v>1</v>
      </c>
      <c r="B43" s="178">
        <f>IF(AND(G43&lt;&gt;"",H43&gt;0,I43&lt;&gt;"",J43&lt;&gt;0,K43&lt;&gt;0),COUNT($B$11:B42)+1,"")</f>
        <v>32</v>
      </c>
      <c r="C43" s="72">
        <v>32</v>
      </c>
      <c r="D43" s="141"/>
      <c r="E43" s="180"/>
      <c r="F43" s="107"/>
      <c r="G43" s="66" t="s">
        <v>4003</v>
      </c>
      <c r="H43" s="174">
        <v>0.5</v>
      </c>
      <c r="I43" s="166" t="s">
        <v>3695</v>
      </c>
      <c r="J43" s="174">
        <v>220</v>
      </c>
      <c r="K43" s="156">
        <f t="shared" si="0"/>
        <v>110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>
        <v>1</v>
      </c>
      <c r="B44" s="178">
        <f>IF(AND(G44&lt;&gt;"",H44&gt;0,I44&lt;&gt;"",J44&lt;&gt;0,K44&lt;&gt;0),COUNT($B$11:B43)+1,"")</f>
        <v>33</v>
      </c>
      <c r="C44" s="72">
        <v>33</v>
      </c>
      <c r="D44" s="141"/>
      <c r="E44" s="180"/>
      <c r="F44" s="107"/>
      <c r="G44" s="66" t="s">
        <v>4004</v>
      </c>
      <c r="H44" s="174">
        <v>0.42</v>
      </c>
      <c r="I44" s="166" t="s">
        <v>3695</v>
      </c>
      <c r="J44" s="174">
        <v>1200</v>
      </c>
      <c r="K44" s="156">
        <f t="shared" si="0"/>
        <v>504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>
        <v>1</v>
      </c>
      <c r="B45" s="178">
        <f>IF(AND(G45&lt;&gt;"",H45&gt;0,I45&lt;&gt;"",J45&lt;&gt;0,K45&lt;&gt;0),COUNT($B$11:B44)+1,"")</f>
        <v>34</v>
      </c>
      <c r="C45" s="72">
        <v>34</v>
      </c>
      <c r="D45" s="141"/>
      <c r="E45" s="180"/>
      <c r="F45" s="107"/>
      <c r="G45" s="66" t="s">
        <v>4005</v>
      </c>
      <c r="H45" s="174">
        <v>1</v>
      </c>
      <c r="I45" s="166" t="s">
        <v>3702</v>
      </c>
      <c r="J45" s="174">
        <v>580</v>
      </c>
      <c r="K45" s="156">
        <f t="shared" si="0"/>
        <v>580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>
        <v>1</v>
      </c>
      <c r="B46" s="178">
        <f>IF(AND(G46&lt;&gt;"",H46&gt;0,I46&lt;&gt;"",J46&lt;&gt;0,K46&lt;&gt;0),COUNT($B$11:B45)+1,"")</f>
        <v>35</v>
      </c>
      <c r="C46" s="72">
        <v>35</v>
      </c>
      <c r="D46" s="141"/>
      <c r="E46" s="180"/>
      <c r="F46" s="107"/>
      <c r="G46" s="66" t="s">
        <v>4006</v>
      </c>
      <c r="H46" s="174">
        <v>1</v>
      </c>
      <c r="I46" s="166" t="s">
        <v>3702</v>
      </c>
      <c r="J46" s="174">
        <v>14100</v>
      </c>
      <c r="K46" s="156">
        <f t="shared" si="0"/>
        <v>14100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>
        <v>2</v>
      </c>
      <c r="B47" s="178">
        <f>IF(AND(G47&lt;&gt;"",H47&gt;0,I47&lt;&gt;"",J47&lt;&gt;0,K47&lt;&gt;0),COUNT($B$11:B46)+1,"")</f>
        <v>36</v>
      </c>
      <c r="C47" s="72">
        <v>1</v>
      </c>
      <c r="D47" s="141"/>
      <c r="E47" s="180"/>
      <c r="F47" s="107"/>
      <c r="G47" s="66" t="s">
        <v>4008</v>
      </c>
      <c r="H47" s="174">
        <v>1</v>
      </c>
      <c r="I47" s="166" t="s">
        <v>3702</v>
      </c>
      <c r="J47" s="174">
        <v>2240</v>
      </c>
      <c r="K47" s="156">
        <f t="shared" si="0"/>
        <v>2240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>
        <v>2</v>
      </c>
      <c r="B48" s="178">
        <f>IF(AND(G48&lt;&gt;"",H48&gt;0,I48&lt;&gt;"",J48&lt;&gt;0,K48&lt;&gt;0),COUNT($B$11:B47)+1,"")</f>
        <v>37</v>
      </c>
      <c r="C48" s="72">
        <v>2</v>
      </c>
      <c r="D48" s="141"/>
      <c r="E48" s="180"/>
      <c r="F48" s="107"/>
      <c r="G48" s="66" t="s">
        <v>4009</v>
      </c>
      <c r="H48" s="174">
        <v>1</v>
      </c>
      <c r="I48" s="166" t="s">
        <v>3702</v>
      </c>
      <c r="J48" s="174">
        <v>3390</v>
      </c>
      <c r="K48" s="156">
        <f t="shared" si="0"/>
        <v>3390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>
        <v>2</v>
      </c>
      <c r="B49" s="178">
        <f>IF(AND(G49&lt;&gt;"",H49&gt;0,I49&lt;&gt;"",J49&lt;&gt;0,K49&lt;&gt;0),COUNT($B$11:B48)+1,"")</f>
        <v>38</v>
      </c>
      <c r="C49" s="72">
        <v>3</v>
      </c>
      <c r="D49" s="141"/>
      <c r="E49" s="180"/>
      <c r="F49" s="107"/>
      <c r="G49" s="66" t="s">
        <v>4010</v>
      </c>
      <c r="H49" s="174">
        <v>1</v>
      </c>
      <c r="I49" s="166" t="s">
        <v>3702</v>
      </c>
      <c r="J49" s="174">
        <v>1090</v>
      </c>
      <c r="K49" s="156">
        <f t="shared" si="0"/>
        <v>1090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>
        <v>2</v>
      </c>
      <c r="B50" s="178">
        <f>IF(AND(G50&lt;&gt;"",H50&gt;0,I50&lt;&gt;"",J50&lt;&gt;0,K50&lt;&gt;0),COUNT($B$11:B49)+1,"")</f>
        <v>39</v>
      </c>
      <c r="C50" s="72">
        <v>4</v>
      </c>
      <c r="D50" s="141"/>
      <c r="E50" s="180"/>
      <c r="F50" s="107"/>
      <c r="G50" s="66" t="s">
        <v>4011</v>
      </c>
      <c r="H50" s="174">
        <v>1</v>
      </c>
      <c r="I50" s="166" t="s">
        <v>3702</v>
      </c>
      <c r="J50" s="174">
        <v>790</v>
      </c>
      <c r="K50" s="156">
        <f t="shared" si="0"/>
        <v>790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>
        <v>2</v>
      </c>
      <c r="B51" s="178">
        <f>IF(AND(G51&lt;&gt;"",H51&gt;0,I51&lt;&gt;"",J51&lt;&gt;0,K51&lt;&gt;0),COUNT($B$11:B50)+1,"")</f>
        <v>40</v>
      </c>
      <c r="C51" s="72">
        <v>5</v>
      </c>
      <c r="D51" s="141"/>
      <c r="E51" s="180"/>
      <c r="F51" s="107"/>
      <c r="G51" s="66" t="s">
        <v>4012</v>
      </c>
      <c r="H51" s="174">
        <v>1</v>
      </c>
      <c r="I51" s="166" t="s">
        <v>3702</v>
      </c>
      <c r="J51" s="174">
        <v>580</v>
      </c>
      <c r="K51" s="156">
        <f t="shared" si="0"/>
        <v>580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>
        <v>2</v>
      </c>
      <c r="B52" s="178">
        <f>IF(AND(G52&lt;&gt;"",H52&gt;0,I52&lt;&gt;"",J52&lt;&gt;0,K52&lt;&gt;0),COUNT($B$11:B51)+1,"")</f>
        <v>41</v>
      </c>
      <c r="C52" s="72">
        <v>6</v>
      </c>
      <c r="D52" s="141"/>
      <c r="E52" s="180"/>
      <c r="F52" s="107"/>
      <c r="G52" s="66" t="s">
        <v>4013</v>
      </c>
      <c r="H52" s="174">
        <v>1</v>
      </c>
      <c r="I52" s="166" t="s">
        <v>3702</v>
      </c>
      <c r="J52" s="174">
        <v>384</v>
      </c>
      <c r="K52" s="156">
        <f t="shared" si="0"/>
        <v>384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>
        <v>2</v>
      </c>
      <c r="B53" s="178">
        <f>IF(AND(G53&lt;&gt;"",H53&gt;0,I53&lt;&gt;"",J53&lt;&gt;0,K53&lt;&gt;0),COUNT($B$11:B52)+1,"")</f>
        <v>42</v>
      </c>
      <c r="C53" s="72">
        <v>7</v>
      </c>
      <c r="D53" s="141"/>
      <c r="E53" s="180"/>
      <c r="F53" s="107"/>
      <c r="G53" s="66" t="s">
        <v>4014</v>
      </c>
      <c r="H53" s="174">
        <v>1</v>
      </c>
      <c r="I53" s="166" t="s">
        <v>3702</v>
      </c>
      <c r="J53" s="174">
        <v>362</v>
      </c>
      <c r="K53" s="156">
        <f t="shared" si="0"/>
        <v>362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>
        <v>2</v>
      </c>
      <c r="B54" s="178">
        <f>IF(AND(G54&lt;&gt;"",H54&gt;0,I54&lt;&gt;"",J54&lt;&gt;0,K54&lt;&gt;0),COUNT($B$11:B53)+1,"")</f>
        <v>43</v>
      </c>
      <c r="C54" s="72">
        <v>8</v>
      </c>
      <c r="D54" s="141"/>
      <c r="E54" s="180"/>
      <c r="F54" s="107"/>
      <c r="G54" s="66" t="s">
        <v>4015</v>
      </c>
      <c r="H54" s="174">
        <v>1</v>
      </c>
      <c r="I54" s="166" t="s">
        <v>3702</v>
      </c>
      <c r="J54" s="174">
        <v>580</v>
      </c>
      <c r="K54" s="156">
        <f t="shared" si="0"/>
        <v>580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>
        <v>2</v>
      </c>
      <c r="B55" s="178">
        <f>IF(AND(G55&lt;&gt;"",H55&gt;0,I55&lt;&gt;"",J55&lt;&gt;0,K55&lt;&gt;0),COUNT($B$11:B54)+1,"")</f>
        <v>44</v>
      </c>
      <c r="C55" s="72">
        <v>9</v>
      </c>
      <c r="D55" s="141"/>
      <c r="E55" s="180"/>
      <c r="F55" s="107"/>
      <c r="G55" s="66" t="s">
        <v>4016</v>
      </c>
      <c r="H55" s="174">
        <v>1</v>
      </c>
      <c r="I55" s="166" t="s">
        <v>3702</v>
      </c>
      <c r="J55" s="174">
        <v>696</v>
      </c>
      <c r="K55" s="156">
        <f t="shared" si="0"/>
        <v>696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>
        <v>2</v>
      </c>
      <c r="B56" s="178">
        <f>IF(AND(G56&lt;&gt;"",H56&gt;0,I56&lt;&gt;"",J56&lt;&gt;0,K56&lt;&gt;0),COUNT($B$11:B55)+1,"")</f>
        <v>45</v>
      </c>
      <c r="C56" s="72">
        <v>10</v>
      </c>
      <c r="D56" s="141"/>
      <c r="E56" s="180"/>
      <c r="F56" s="107"/>
      <c r="G56" s="66" t="s">
        <v>4017</v>
      </c>
      <c r="H56" s="174">
        <v>1</v>
      </c>
      <c r="I56" s="166" t="s">
        <v>3702</v>
      </c>
      <c r="J56" s="174">
        <v>80</v>
      </c>
      <c r="K56" s="156">
        <f t="shared" si="0"/>
        <v>80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>
        <v>2</v>
      </c>
      <c r="B57" s="178">
        <f>IF(AND(G57&lt;&gt;"",H57&gt;0,I57&lt;&gt;"",J57&lt;&gt;0,K57&lt;&gt;0),COUNT($B$11:B56)+1,"")</f>
        <v>46</v>
      </c>
      <c r="C57" s="72">
        <v>11</v>
      </c>
      <c r="D57" s="141"/>
      <c r="E57" s="180"/>
      <c r="F57" s="107"/>
      <c r="G57" s="66" t="s">
        <v>4022</v>
      </c>
      <c r="H57" s="174">
        <v>1</v>
      </c>
      <c r="I57" s="166" t="s">
        <v>3702</v>
      </c>
      <c r="J57" s="174">
        <v>3700</v>
      </c>
      <c r="K57" s="156">
        <f t="shared" si="0"/>
        <v>3700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>
        <v>2</v>
      </c>
      <c r="B58" s="178">
        <f>IF(AND(G58&lt;&gt;"",H58&gt;0,I58&lt;&gt;"",J58&lt;&gt;0,K58&lt;&gt;0),COUNT($B$11:B57)+1,"")</f>
        <v>47</v>
      </c>
      <c r="C58" s="72">
        <v>12</v>
      </c>
      <c r="D58" s="141"/>
      <c r="E58" s="180"/>
      <c r="F58" s="107"/>
      <c r="G58" s="66" t="s">
        <v>4018</v>
      </c>
      <c r="H58" s="174">
        <v>1</v>
      </c>
      <c r="I58" s="166" t="s">
        <v>3702</v>
      </c>
      <c r="J58" s="174">
        <v>370</v>
      </c>
      <c r="K58" s="156">
        <f t="shared" si="0"/>
        <v>370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ht="30" x14ac:dyDescent="0.25">
      <c r="A59" s="166">
        <v>2</v>
      </c>
      <c r="B59" s="178">
        <f>IF(AND(G59&lt;&gt;"",H59&gt;0,I59&lt;&gt;"",J59&lt;&gt;0,K59&lt;&gt;0),COUNT($B$11:B58)+1,"")</f>
        <v>48</v>
      </c>
      <c r="C59" s="72">
        <v>13</v>
      </c>
      <c r="D59" s="141"/>
      <c r="E59" s="180"/>
      <c r="F59" s="107"/>
      <c r="G59" s="66" t="s">
        <v>4019</v>
      </c>
      <c r="H59" s="174">
        <v>1</v>
      </c>
      <c r="I59" s="166" t="s">
        <v>3702</v>
      </c>
      <c r="J59" s="174">
        <v>1360</v>
      </c>
      <c r="K59" s="156">
        <f t="shared" si="0"/>
        <v>1360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ht="30" x14ac:dyDescent="0.25">
      <c r="A60" s="166">
        <v>2</v>
      </c>
      <c r="B60" s="178">
        <f>IF(AND(G60&lt;&gt;"",H60&gt;0,I60&lt;&gt;"",J60&lt;&gt;0,K60&lt;&gt;0),COUNT($B$11:B59)+1,"")</f>
        <v>49</v>
      </c>
      <c r="C60" s="72">
        <v>14</v>
      </c>
      <c r="D60" s="141"/>
      <c r="E60" s="180"/>
      <c r="F60" s="107"/>
      <c r="G60" s="66" t="s">
        <v>4020</v>
      </c>
      <c r="H60" s="174">
        <v>1</v>
      </c>
      <c r="I60" s="166" t="s">
        <v>3702</v>
      </c>
      <c r="J60" s="174">
        <v>2785</v>
      </c>
      <c r="K60" s="156">
        <f t="shared" si="0"/>
        <v>2785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ht="30" x14ac:dyDescent="0.25">
      <c r="A61" s="166">
        <v>2</v>
      </c>
      <c r="B61" s="178">
        <f>IF(AND(G61&lt;&gt;"",H61&gt;0,I61&lt;&gt;"",J61&lt;&gt;0,K61&lt;&gt;0),COUNT($B$11:B60)+1,"")</f>
        <v>50</v>
      </c>
      <c r="C61" s="72">
        <v>15</v>
      </c>
      <c r="D61" s="141"/>
      <c r="E61" s="180"/>
      <c r="F61" s="107"/>
      <c r="G61" s="66" t="s">
        <v>4021</v>
      </c>
      <c r="H61" s="174">
        <v>1</v>
      </c>
      <c r="I61" s="166" t="s">
        <v>3702</v>
      </c>
      <c r="J61" s="174">
        <v>1650</v>
      </c>
      <c r="K61" s="156">
        <f t="shared" si="0"/>
        <v>1650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9" t="s">
        <v>3679</v>
      </c>
      <c r="B1" s="230"/>
      <c r="C1" s="230"/>
      <c r="D1" s="230"/>
      <c r="E1" s="230"/>
      <c r="F1" s="230"/>
      <c r="G1" s="230"/>
      <c r="H1" s="231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8" t="str">
        <f>IF(Identificação!B2=0,"",Identificação!B2)</f>
        <v/>
      </c>
      <c r="D2" s="238"/>
      <c r="E2" s="30" t="s">
        <v>151</v>
      </c>
      <c r="F2" s="31" t="str">
        <f>IF(Identificação!E2=0,"",Identificação!E2)</f>
        <v/>
      </c>
      <c r="G2" s="30" t="s">
        <v>152</v>
      </c>
      <c r="H2" s="32" t="str">
        <f>IF(Identificação!G2=0,"",Identificação!G2)</f>
        <v/>
      </c>
      <c r="I2" s="153"/>
      <c r="J2" s="153"/>
      <c r="K2" s="2"/>
    </row>
    <row r="3" spans="1:12" s="29" customFormat="1" ht="30.75" customHeight="1" thickBot="1" x14ac:dyDescent="0.3">
      <c r="A3" s="236" t="s">
        <v>153</v>
      </c>
      <c r="B3" s="237"/>
      <c r="C3" s="234" t="str">
        <f>IF(Identificação!B3=0,"",Identificação!B3)</f>
        <v/>
      </c>
      <c r="D3" s="234"/>
      <c r="E3" s="234"/>
      <c r="F3" s="234"/>
      <c r="G3" s="234"/>
      <c r="H3" s="235"/>
      <c r="I3" s="153"/>
      <c r="J3" s="153"/>
    </row>
    <row r="4" spans="1:12" s="29" customFormat="1" ht="15.75" thickBot="1" x14ac:dyDescent="0.3">
      <c r="A4" s="19" t="s">
        <v>3793</v>
      </c>
      <c r="B4" s="27"/>
      <c r="C4" s="191"/>
      <c r="D4" s="191"/>
      <c r="E4" s="191"/>
      <c r="F4" s="191"/>
      <c r="G4" s="23" t="s">
        <v>3754</v>
      </c>
      <c r="H4" s="125"/>
      <c r="I4" s="153"/>
      <c r="J4" s="153"/>
    </row>
    <row r="5" spans="1:12" s="29" customFormat="1" ht="15.75" thickBot="1" x14ac:dyDescent="0.3">
      <c r="A5" s="16" t="s">
        <v>169</v>
      </c>
      <c r="B5" s="23"/>
      <c r="C5" s="239" t="str">
        <f>IF(Identificação!B5=0,"",Identificação!B5)</f>
        <v/>
      </c>
      <c r="D5" s="240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32">
        <f>SUMIFS(H12:H39953,B12:B39953,"&gt;0",H12:H39953,"&lt;&gt;0")</f>
        <v>0</v>
      </c>
      <c r="D6" s="233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23" t="s">
        <v>3755</v>
      </c>
      <c r="B10" s="223" t="s">
        <v>3756</v>
      </c>
      <c r="C10" s="223" t="s">
        <v>3677</v>
      </c>
      <c r="D10" s="225" t="s">
        <v>3757</v>
      </c>
      <c r="E10" s="227" t="s">
        <v>171</v>
      </c>
      <c r="F10" s="228"/>
      <c r="G10" s="228"/>
      <c r="H10" s="228"/>
      <c r="I10" s="228"/>
      <c r="J10" s="228"/>
      <c r="K10" s="228"/>
    </row>
    <row r="11" spans="1:12" s="28" customFormat="1" ht="45" x14ac:dyDescent="0.25">
      <c r="A11" s="224"/>
      <c r="B11" s="224"/>
      <c r="C11" s="224"/>
      <c r="D11" s="226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>
        <f>IF('Orçamento-base'!A12&gt;0,'Orçamento-base'!A12,"")</f>
        <v>1</v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Libra de oxigênio</v>
      </c>
      <c r="E12" s="176">
        <f>IF('Orçamento-base'!H12&gt;0,'Orçamento-base'!H12,"")</f>
        <v>150</v>
      </c>
      <c r="F12" s="86" t="str">
        <f>IF('Orçamento-base'!I12&gt;0,'Orçamento-base'!I12,"")</f>
        <v>un</v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>
        <f>IF('Orçamento-base'!A13&gt;0,'Orçamento-base'!A13,"")</f>
        <v>1</v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Eletrodo- 3,25mm</v>
      </c>
      <c r="E13" s="176">
        <f>IF('Orçamento-base'!H13&gt;0,'Orçamento-base'!H13,"")</f>
        <v>48</v>
      </c>
      <c r="F13" s="86" t="str">
        <f>IF('Orçamento-base'!I13&gt;0,'Orçamento-base'!I13,"")</f>
        <v>un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/>
      </c>
      <c r="G2" s="121" t="str">
        <f>IFERROR(SMALL($E$2:$E$250,D2),"")</f>
        <v/>
      </c>
      <c r="H2" s="121" t="str">
        <f>IFERROR(VLOOKUP(G2,base!$C$2:$D$133,2,FALSE),"")</f>
        <v/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 t="str">
        <f t="shared" ref="G3:G66" si="1">IFERROR(SMALL($E$2:$E$250,D3),"")</f>
        <v/>
      </c>
      <c r="H3" s="121" t="str">
        <f>IFERROR(VLOOKUP(G3,base!$C$2:$D$133,2,FALSE),"")</f>
        <v/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 t="str">
        <f t="shared" si="1"/>
        <v/>
      </c>
      <c r="H4" s="121" t="str">
        <f>IFERROR(VLOOKUP(G4,base!$C$2:$D$133,2,FALSE),"")</f>
        <v/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 t="str">
        <f t="shared" si="1"/>
        <v/>
      </c>
      <c r="H5" s="121" t="str">
        <f>IFERROR(VLOOKUP(G5,base!$C$2:$D$133,2,FALSE),"")</f>
        <v/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 t="str">
        <f t="shared" si="1"/>
        <v/>
      </c>
      <c r="H6" s="121" t="str">
        <f>IFERROR(VLOOKUP(G6,base!$C$2:$D$133,2,FALSE),"")</f>
        <v/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 t="str">
        <f t="shared" si="1"/>
        <v/>
      </c>
      <c r="H7" s="121" t="str">
        <f>IFERROR(VLOOKUP(G7,base!$C$2:$D$133,2,FALSE),"")</f>
        <v/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 t="str">
        <f t="shared" si="1"/>
        <v/>
      </c>
      <c r="H8" s="121" t="str">
        <f>IFERROR(VLOOKUP(G8,base!$C$2:$D$133,2,FALSE),"")</f>
        <v/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 t="str">
        <f t="shared" si="1"/>
        <v/>
      </c>
      <c r="H9" s="121" t="str">
        <f>IFERROR(VLOOKUP(G9,base!$C$2:$D$133,2,FALSE),"")</f>
        <v/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 t="str">
        <f t="shared" si="1"/>
        <v/>
      </c>
      <c r="H10" s="121" t="str">
        <f>IFERROR(VLOOKUP(G10,base!$C$2:$D$133,2,FALSE),"")</f>
        <v/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 t="str">
        <f t="shared" si="1"/>
        <v/>
      </c>
      <c r="H11" s="121" t="str">
        <f>IFERROR(VLOOKUP(G11,base!$C$2:$D$133,2,FALSE),"")</f>
        <v/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 t="str">
        <f t="shared" si="1"/>
        <v/>
      </c>
      <c r="H12" s="121" t="str">
        <f>IFERROR(VLOOKUP(G12,base!$C$2:$D$133,2,FALSE),"")</f>
        <v/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 t="str">
        <f t="shared" si="1"/>
        <v/>
      </c>
      <c r="H13" s="121" t="str">
        <f>IFERROR(VLOOKUP(G13,base!$C$2:$D$133,2,FALSE),"")</f>
        <v/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 t="str">
        <f t="shared" si="1"/>
        <v/>
      </c>
      <c r="H14" s="121" t="str">
        <f>IFERROR(VLOOKUP(G14,base!$C$2:$D$133,2,FALSE),"")</f>
        <v/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 t="str">
        <f t="shared" si="1"/>
        <v/>
      </c>
      <c r="H15" s="121" t="str">
        <f>IFERROR(VLOOKUP(G15,base!$C$2:$D$133,2,FALSE),"")</f>
        <v/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 t="str">
        <f t="shared" si="1"/>
        <v/>
      </c>
      <c r="H16" s="121" t="str">
        <f>IFERROR(VLOOKUP(G16,base!$C$2:$D$133,2,FALSE),"")</f>
        <v/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 t="str">
        <f t="shared" si="1"/>
        <v/>
      </c>
      <c r="H17" s="121" t="str">
        <f>IFERROR(VLOOKUP(G17,base!$C$2:$D$133,2,FALSE),"")</f>
        <v/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 t="str">
        <f t="shared" si="1"/>
        <v/>
      </c>
      <c r="H18" s="121" t="str">
        <f>IFERROR(VLOOKUP(G18,base!$C$2:$D$133,2,FALSE),"")</f>
        <v/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 t="str">
        <f t="shared" si="1"/>
        <v/>
      </c>
      <c r="H19" s="121" t="str">
        <f>IFERROR(VLOOKUP(G19,base!$C$2:$D$133,2,FALSE),"")</f>
        <v/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 t="str">
        <f t="shared" si="1"/>
        <v/>
      </c>
      <c r="H20" s="121" t="str">
        <f>IFERROR(VLOOKUP(G20,base!$C$2:$D$133,2,FALSE),"")</f>
        <v/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 t="str">
        <f t="shared" si="1"/>
        <v/>
      </c>
      <c r="H21" s="121" t="str">
        <f>IFERROR(VLOOKUP(G21,base!$C$2:$D$133,2,FALSE),"")</f>
        <v/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 t="str">
        <f t="shared" si="1"/>
        <v/>
      </c>
      <c r="H22" s="121" t="str">
        <f>IFERROR(VLOOKUP(G22,base!$C$2:$D$133,2,FALSE),"")</f>
        <v/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 t="str">
        <f t="shared" si="1"/>
        <v/>
      </c>
      <c r="H23" s="121" t="str">
        <f>IFERROR(VLOOKUP(G23,base!$C$2:$D$133,2,FALSE),"")</f>
        <v/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 t="str">
        <f t="shared" si="1"/>
        <v/>
      </c>
      <c r="H24" s="121" t="str">
        <f>IFERROR(VLOOKUP(G24,base!$C$2:$D$133,2,FALSE),"")</f>
        <v/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 t="str">
        <f t="shared" si="1"/>
        <v/>
      </c>
      <c r="H25" s="121" t="str">
        <f>IFERROR(VLOOKUP(G25,base!$C$2:$D$133,2,FALSE),"")</f>
        <v/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 t="str">
        <f t="shared" si="1"/>
        <v/>
      </c>
      <c r="H26" s="121" t="str">
        <f>IFERROR(VLOOKUP(G26,base!$C$2:$D$133,2,FALSE),"")</f>
        <v/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 t="str">
        <f t="shared" si="1"/>
        <v/>
      </c>
      <c r="H27" s="121" t="str">
        <f>IFERROR(VLOOKUP(G27,base!$C$2:$D$133,2,FALSE),"")</f>
        <v/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 t="str">
        <f t="shared" si="1"/>
        <v/>
      </c>
      <c r="H28" s="121" t="str">
        <f>IFERROR(VLOOKUP(G28,base!$C$2:$D$133,2,FALSE),"")</f>
        <v/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 t="str">
        <f t="shared" si="1"/>
        <v/>
      </c>
      <c r="H29" s="121" t="str">
        <f>IFERROR(VLOOKUP(G29,base!$C$2:$D$133,2,FALSE),"")</f>
        <v/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 t="str">
        <f t="shared" si="1"/>
        <v/>
      </c>
      <c r="H30" s="121" t="str">
        <f>IFERROR(VLOOKUP(G30,base!$C$2:$D$133,2,FALSE),"")</f>
        <v/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 t="str">
        <f t="shared" si="1"/>
        <v/>
      </c>
      <c r="H31" s="121" t="str">
        <f>IFERROR(VLOOKUP(G31,base!$C$2:$D$133,2,FALSE),"")</f>
        <v/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 t="str">
        <f t="shared" si="1"/>
        <v/>
      </c>
      <c r="H32" s="121" t="str">
        <f>IFERROR(VLOOKUP(G32,base!$C$2:$D$133,2,FALSE),"")</f>
        <v/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 t="str">
        <f t="shared" si="1"/>
        <v/>
      </c>
      <c r="H33" s="121" t="str">
        <f>IFERROR(VLOOKUP(G33,base!$C$2:$D$133,2,FALSE),"")</f>
        <v/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 t="str">
        <f t="shared" si="1"/>
        <v/>
      </c>
      <c r="H34" s="121" t="str">
        <f>IFERROR(VLOOKUP(G34,base!$C$2:$D$133,2,FALSE),"")</f>
        <v/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 t="str">
        <f t="shared" si="1"/>
        <v/>
      </c>
      <c r="H35" s="121" t="str">
        <f>IFERROR(VLOOKUP(G35,base!$C$2:$D$133,2,FALSE),"")</f>
        <v/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 t="str">
        <f t="shared" si="1"/>
        <v/>
      </c>
      <c r="H36" s="121" t="str">
        <f>IFERROR(VLOOKUP(G36,base!$C$2:$D$133,2,FALSE),"")</f>
        <v/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 t="str">
        <f t="shared" si="1"/>
        <v/>
      </c>
      <c r="H37" s="121" t="str">
        <f>IFERROR(VLOOKUP(G37,base!$C$2:$D$133,2,FALSE),"")</f>
        <v/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 t="str">
        <f t="shared" si="1"/>
        <v/>
      </c>
      <c r="H38" s="121" t="str">
        <f>IFERROR(VLOOKUP(G38,base!$C$2:$D$133,2,FALSE),"")</f>
        <v/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 t="str">
        <f t="shared" si="1"/>
        <v/>
      </c>
      <c r="H39" s="121" t="str">
        <f>IFERROR(VLOOKUP(G39,base!$C$2:$D$133,2,FALSE),"")</f>
        <v/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 t="str">
        <f t="shared" si="1"/>
        <v/>
      </c>
      <c r="H40" s="121" t="str">
        <f>IFERROR(VLOOKUP(G40,base!$C$2:$D$133,2,FALSE),"")</f>
        <v/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 t="str">
        <f t="shared" si="1"/>
        <v/>
      </c>
      <c r="H41" s="121" t="str">
        <f>IFERROR(VLOOKUP(G41,base!$C$2:$D$133,2,FALSE),"")</f>
        <v/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 t="str">
        <f t="shared" si="1"/>
        <v/>
      </c>
      <c r="H42" s="121" t="str">
        <f>IFERROR(VLOOKUP(G42,base!$C$2:$D$133,2,FALSE),"")</f>
        <v/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 t="str">
        <f t="shared" si="1"/>
        <v/>
      </c>
      <c r="H43" s="121" t="str">
        <f>IFERROR(VLOOKUP(G43,base!$C$2:$D$133,2,FALSE),"")</f>
        <v/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 t="str">
        <f t="shared" si="1"/>
        <v/>
      </c>
      <c r="H44" s="121" t="str">
        <f>IFERROR(VLOOKUP(G44,base!$C$2:$D$133,2,FALSE),"")</f>
        <v/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 t="str">
        <f t="shared" si="1"/>
        <v/>
      </c>
      <c r="H45" s="121" t="str">
        <f>IFERROR(VLOOKUP(G45,base!$C$2:$D$133,2,FALSE),"")</f>
        <v/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 t="str">
        <f t="shared" si="1"/>
        <v/>
      </c>
      <c r="H46" s="121" t="str">
        <f>IFERROR(VLOOKUP(G46,base!$C$2:$D$133,2,FALSE),"")</f>
        <v/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 t="str">
        <f t="shared" si="1"/>
        <v/>
      </c>
      <c r="H47" s="121" t="str">
        <f>IFERROR(VLOOKUP(G47,base!$C$2:$D$133,2,FALSE),"")</f>
        <v/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 t="str">
        <f t="shared" si="1"/>
        <v/>
      </c>
      <c r="H48" s="121" t="str">
        <f>IFERROR(VLOOKUP(G48,base!$C$2:$D$133,2,FALSE),"")</f>
        <v/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 t="str">
        <f t="shared" si="1"/>
        <v/>
      </c>
      <c r="H49" s="121" t="str">
        <f>IFERROR(VLOOKUP(G49,base!$C$2:$D$133,2,FALSE),"")</f>
        <v/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 t="str">
        <f t="shared" si="1"/>
        <v/>
      </c>
      <c r="H50" s="121" t="str">
        <f>IFERROR(VLOOKUP(G50,base!$C$2:$D$133,2,FALSE),"")</f>
        <v/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 t="str">
        <f t="shared" si="1"/>
        <v/>
      </c>
      <c r="H51" s="121" t="str">
        <f>IFERROR(VLOOKUP(G51,base!$C$2:$D$133,2,FALSE),"")</f>
        <v/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 t="str">
        <f t="shared" si="1"/>
        <v/>
      </c>
      <c r="H52" s="121" t="str">
        <f>IFERROR(VLOOKUP(G52,base!$C$2:$D$133,2,FALSE),"")</f>
        <v/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 t="str">
        <f t="shared" si="1"/>
        <v/>
      </c>
      <c r="H53" s="121" t="str">
        <f>IFERROR(VLOOKUP(G53,base!$C$2:$D$133,2,FALSE),"")</f>
        <v/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 t="str">
        <f t="shared" si="1"/>
        <v/>
      </c>
      <c r="H54" s="121" t="str">
        <f>IFERROR(VLOOKUP(G54,base!$C$2:$D$133,2,FALSE),"")</f>
        <v/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 t="str">
        <f t="shared" si="1"/>
        <v/>
      </c>
      <c r="H55" s="121" t="str">
        <f>IFERROR(VLOOKUP(G55,base!$C$2:$D$133,2,FALSE),"")</f>
        <v/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 t="str">
        <f t="shared" si="1"/>
        <v/>
      </c>
      <c r="H56" s="121" t="str">
        <f>IFERROR(VLOOKUP(G56,base!$C$2:$D$133,2,FALSE),"")</f>
        <v/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 t="str">
        <f t="shared" si="1"/>
        <v/>
      </c>
      <c r="H57" s="121" t="str">
        <f>IFERROR(VLOOKUP(G57,base!$C$2:$D$133,2,FALSE),"")</f>
        <v/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 t="str">
        <f t="shared" si="1"/>
        <v/>
      </c>
      <c r="H58" s="121" t="str">
        <f>IFERROR(VLOOKUP(G58,base!$C$2:$D$133,2,FALSE),"")</f>
        <v/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 t="str">
        <f t="shared" si="1"/>
        <v/>
      </c>
      <c r="H59" s="121" t="str">
        <f>IFERROR(VLOOKUP(G59,base!$C$2:$D$133,2,FALSE),"")</f>
        <v/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 t="str">
        <f t="shared" si="1"/>
        <v/>
      </c>
      <c r="H60" s="121" t="str">
        <f>IFERROR(VLOOKUP(G60,base!$C$2:$D$133,2,FALSE),"")</f>
        <v/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 t="str">
        <f t="shared" si="1"/>
        <v/>
      </c>
      <c r="H61" s="121" t="str">
        <f>IFERROR(VLOOKUP(G61,base!$C$2:$D$133,2,FALSE),"")</f>
        <v/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 t="str">
        <f t="shared" si="1"/>
        <v/>
      </c>
      <c r="H62" s="121" t="str">
        <f>IFERROR(VLOOKUP(G62,base!$C$2:$D$133,2,FALSE),"")</f>
        <v/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 t="str">
        <f t="shared" si="1"/>
        <v/>
      </c>
      <c r="H63" s="121" t="str">
        <f>IFERROR(VLOOKUP(G63,base!$C$2:$D$133,2,FALSE),"")</f>
        <v/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 t="str">
        <f t="shared" si="1"/>
        <v/>
      </c>
      <c r="H64" s="121" t="str">
        <f>IFERROR(VLOOKUP(G64,base!$C$2:$D$133,2,FALSE),"")</f>
        <v/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 t="str">
        <f t="shared" si="1"/>
        <v/>
      </c>
      <c r="H65" s="121" t="str">
        <f>IFERROR(VLOOKUP(G65,base!$C$2:$D$133,2,FALSE),"")</f>
        <v/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 t="str">
        <f t="shared" si="1"/>
        <v/>
      </c>
      <c r="H66" s="121" t="str">
        <f>IFERROR(VLOOKUP(G66,base!$C$2:$D$133,2,FALSE),"")</f>
        <v/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 t="str">
        <f t="shared" ref="G67:G130" si="3">IFERROR(SMALL($E$2:$E$250,D67),"")</f>
        <v/>
      </c>
      <c r="H67" s="121" t="str">
        <f>IFERROR(VLOOKUP(G67,base!$C$2:$D$133,2,FALSE),"")</f>
        <v/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 t="str">
        <f t="shared" si="3"/>
        <v/>
      </c>
      <c r="H68" s="121" t="str">
        <f>IFERROR(VLOOKUP(G68,base!$C$2:$D$133,2,FALSE),"")</f>
        <v/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 t="str">
        <f t="shared" si="3"/>
        <v/>
      </c>
      <c r="H69" s="121" t="str">
        <f>IFERROR(VLOOKUP(G69,base!$C$2:$D$133,2,FALSE),"")</f>
        <v/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 t="str">
        <f t="shared" si="3"/>
        <v/>
      </c>
      <c r="H70" s="121" t="str">
        <f>IFERROR(VLOOKUP(G70,base!$C$2:$D$133,2,FALSE),"")</f>
        <v/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 t="str">
        <f t="shared" si="3"/>
        <v/>
      </c>
      <c r="H71" s="121" t="str">
        <f>IFERROR(VLOOKUP(G71,base!$C$2:$D$133,2,FALSE),"")</f>
        <v/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 t="str">
        <f t="shared" si="3"/>
        <v/>
      </c>
      <c r="H72" s="121" t="str">
        <f>IFERROR(VLOOKUP(G72,base!$C$2:$D$133,2,FALSE),"")</f>
        <v/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 t="str">
        <f t="shared" si="3"/>
        <v/>
      </c>
      <c r="H73" s="121" t="str">
        <f>IFERROR(VLOOKUP(G73,base!$C$2:$D$133,2,FALSE),"")</f>
        <v/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 t="str">
        <f t="shared" si="3"/>
        <v/>
      </c>
      <c r="H74" s="121" t="str">
        <f>IFERROR(VLOOKUP(G74,base!$C$2:$D$133,2,FALSE),"")</f>
        <v/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 t="str">
        <f t="shared" si="3"/>
        <v/>
      </c>
      <c r="H75" s="121" t="str">
        <f>IFERROR(VLOOKUP(G75,base!$C$2:$D$133,2,FALSE),"")</f>
        <v/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 t="str">
        <f t="shared" si="3"/>
        <v/>
      </c>
      <c r="H76" s="121" t="str">
        <f>IFERROR(VLOOKUP(G76,base!$C$2:$D$133,2,FALSE),"")</f>
        <v/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 t="str">
        <f t="shared" si="3"/>
        <v/>
      </c>
      <c r="H77" s="121" t="str">
        <f>IFERROR(VLOOKUP(G77,base!$C$2:$D$133,2,FALSE),"")</f>
        <v/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 t="str">
        <f t="shared" si="3"/>
        <v/>
      </c>
      <c r="H78" s="121" t="str">
        <f>IFERROR(VLOOKUP(G78,base!$C$2:$D$133,2,FALSE),"")</f>
        <v/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 t="str">
        <f t="shared" si="3"/>
        <v/>
      </c>
      <c r="H79" s="121" t="str">
        <f>IFERROR(VLOOKUP(G79,base!$C$2:$D$133,2,FALSE),"")</f>
        <v/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 t="str">
        <f t="shared" si="3"/>
        <v/>
      </c>
      <c r="H80" s="121" t="str">
        <f>IFERROR(VLOOKUP(G80,base!$C$2:$D$133,2,FALSE),"")</f>
        <v/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 t="str">
        <f t="shared" si="3"/>
        <v/>
      </c>
      <c r="H81" s="121" t="str">
        <f>IFERROR(VLOOKUP(G81,base!$C$2:$D$133,2,FALSE),"")</f>
        <v/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 t="str">
        <f t="shared" si="3"/>
        <v/>
      </c>
      <c r="H82" s="121" t="str">
        <f>IFERROR(VLOOKUP(G82,base!$C$2:$D$133,2,FALSE),"")</f>
        <v/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 t="str">
        <f t="shared" si="3"/>
        <v/>
      </c>
      <c r="H83" s="121" t="str">
        <f>IFERROR(VLOOKUP(G83,base!$C$2:$D$133,2,FALSE),"")</f>
        <v/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 t="str">
        <f t="shared" si="3"/>
        <v/>
      </c>
      <c r="H84" s="121" t="str">
        <f>IFERROR(VLOOKUP(G84,base!$C$2:$D$133,2,FALSE),"")</f>
        <v/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 t="str">
        <f t="shared" si="3"/>
        <v/>
      </c>
      <c r="H85" s="121" t="str">
        <f>IFERROR(VLOOKUP(G85,base!$C$2:$D$133,2,FALSE),"")</f>
        <v/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 t="str">
        <f t="shared" si="3"/>
        <v/>
      </c>
      <c r="H86" s="121" t="str">
        <f>IFERROR(VLOOKUP(G86,base!$C$2:$D$133,2,FALSE),"")</f>
        <v/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 t="str">
        <f t="shared" si="3"/>
        <v/>
      </c>
      <c r="H87" s="121" t="str">
        <f>IFERROR(VLOOKUP(G87,base!$C$2:$D$133,2,FALSE),"")</f>
        <v/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 t="str">
        <f t="shared" si="3"/>
        <v/>
      </c>
      <c r="H88" s="121" t="str">
        <f>IFERROR(VLOOKUP(G88,base!$C$2:$D$133,2,FALSE),"")</f>
        <v/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 t="str">
        <f t="shared" si="3"/>
        <v/>
      </c>
      <c r="H89" s="121" t="str">
        <f>IFERROR(VLOOKUP(G89,base!$C$2:$D$133,2,FALSE),"")</f>
        <v/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 t="str">
        <f t="shared" si="3"/>
        <v/>
      </c>
      <c r="H90" s="121" t="str">
        <f>IFERROR(VLOOKUP(G90,base!$C$2:$D$133,2,FALSE),"")</f>
        <v/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 t="str">
        <f t="shared" si="3"/>
        <v/>
      </c>
      <c r="H91" s="121" t="str">
        <f>IFERROR(VLOOKUP(G91,base!$C$2:$D$133,2,FALSE),"")</f>
        <v/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 t="str">
        <f t="shared" si="3"/>
        <v/>
      </c>
      <c r="H92" s="121" t="str">
        <f>IFERROR(VLOOKUP(G92,base!$C$2:$D$133,2,FALSE),"")</f>
        <v/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 t="str">
        <f t="shared" si="3"/>
        <v/>
      </c>
      <c r="H93" s="121" t="str">
        <f>IFERROR(VLOOKUP(G93,base!$C$2:$D$133,2,FALSE),"")</f>
        <v/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 t="str">
        <f t="shared" si="3"/>
        <v/>
      </c>
      <c r="H94" s="121" t="str">
        <f>IFERROR(VLOOKUP(G94,base!$C$2:$D$133,2,FALSE),"")</f>
        <v/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 t="str">
        <f t="shared" si="3"/>
        <v/>
      </c>
      <c r="H95" s="121" t="str">
        <f>IFERROR(VLOOKUP(G95,base!$C$2:$D$133,2,FALSE),"")</f>
        <v/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 t="str">
        <f t="shared" si="3"/>
        <v/>
      </c>
      <c r="H96" s="121" t="str">
        <f>IFERROR(VLOOKUP(G96,base!$C$2:$D$133,2,FALSE),"")</f>
        <v/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 t="str">
        <f t="shared" si="3"/>
        <v/>
      </c>
      <c r="H97" s="121" t="str">
        <f>IFERROR(VLOOKUP(G97,base!$C$2:$D$133,2,FALSE),"")</f>
        <v/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 t="str">
        <f t="shared" si="3"/>
        <v/>
      </c>
      <c r="H98" s="121" t="str">
        <f>IFERROR(VLOOKUP(G98,base!$C$2:$D$133,2,FALSE),"")</f>
        <v/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Fernanda Belizki</cp:lastModifiedBy>
  <cp:lastPrinted>2021-06-09T16:51:13Z</cp:lastPrinted>
  <dcterms:created xsi:type="dcterms:W3CDTF">2014-12-09T12:52:40Z</dcterms:created>
  <dcterms:modified xsi:type="dcterms:W3CDTF">2021-06-09T16:53:09Z</dcterms:modified>
</cp:coreProperties>
</file>