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021 REGISTRO DE PREÇOS FLORES\TCE\"/>
    </mc:Choice>
  </mc:AlternateContent>
  <xr:revisionPtr revIDLastSave="0" documentId="13_ncr:1_{4DB72C5B-9762-4076-AE26-80A49D0FC25A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B17" i="3" l="1"/>
  <c r="B18" i="3" s="1"/>
  <c r="K27" i="3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K14" i="3"/>
  <c r="O14" i="3"/>
  <c r="Q14" i="3"/>
  <c r="K18" i="3"/>
  <c r="B19" i="3" l="1"/>
  <c r="K15" i="3"/>
  <c r="K17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14" i="3"/>
  <c r="B114" i="3" s="1"/>
  <c r="K115" i="3"/>
  <c r="B115" i="3" s="1"/>
  <c r="K13" i="3"/>
  <c r="B20" i="3" l="1"/>
  <c r="K12" i="3"/>
  <c r="B12" i="3" s="1"/>
  <c r="B23" i="3" l="1"/>
  <c r="B22" i="3"/>
  <c r="B13" i="3"/>
  <c r="B14" i="3" s="1"/>
  <c r="B14" i="6" s="1"/>
  <c r="E12" i="6"/>
  <c r="H12" i="6" s="1"/>
  <c r="B24" i="3" l="1"/>
  <c r="B25" i="3"/>
  <c r="B15" i="3"/>
  <c r="C5" i="6"/>
  <c r="C3" i="6"/>
  <c r="H2" i="6"/>
  <c r="F2" i="6"/>
  <c r="C2" i="6"/>
  <c r="K4" i="3"/>
  <c r="K2" i="3"/>
  <c r="C3" i="3"/>
  <c r="C4" i="3"/>
  <c r="C5" i="3"/>
  <c r="I2" i="3"/>
  <c r="C2" i="3"/>
  <c r="B27" i="3" l="1"/>
  <c r="B15" i="6"/>
  <c r="O15" i="3"/>
  <c r="Q15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O115" i="3"/>
  <c r="Q11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8" i="3" l="1"/>
  <c r="B29" i="3"/>
  <c r="B16" i="6"/>
  <c r="E13" i="6"/>
  <c r="H13" i="6" s="1"/>
  <c r="O13" i="3"/>
  <c r="B30" i="3" l="1"/>
  <c r="B17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32" i="3" l="1"/>
  <c r="B18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33" i="3" l="1"/>
  <c r="B34" i="3" s="1"/>
  <c r="B35" i="3" s="1"/>
  <c r="B37" i="3" s="1"/>
  <c r="B38" i="3" s="1"/>
  <c r="B39" i="3" s="1"/>
  <c r="B40" i="3" s="1"/>
  <c r="B42" i="3" s="1"/>
  <c r="B43" i="3" s="1"/>
  <c r="B44" i="3" s="1"/>
  <c r="B45" i="3" s="1"/>
  <c r="B47" i="3" s="1"/>
  <c r="B48" i="3" s="1"/>
  <c r="B49" i="3" s="1"/>
  <c r="B50" i="3" s="1"/>
  <c r="B52" i="3" s="1"/>
  <c r="B53" i="3" s="1"/>
  <c r="B54" i="3" s="1"/>
  <c r="B55" i="3" s="1"/>
  <c r="B57" i="3" s="1"/>
  <c r="B58" i="3" s="1"/>
  <c r="B59" i="3" s="1"/>
  <c r="B60" i="3" s="1"/>
  <c r="B62" i="3" s="1"/>
  <c r="B63" i="3" s="1"/>
  <c r="B64" i="3" s="1"/>
  <c r="B65" i="3" s="1"/>
  <c r="B67" i="3" s="1"/>
  <c r="B19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0" i="6" l="1"/>
  <c r="B13" i="6"/>
  <c r="B22" i="6" l="1"/>
  <c r="B21" i="6"/>
  <c r="B25" i="6" l="1"/>
  <c r="B23" i="6"/>
  <c r="B24" i="6" l="1"/>
  <c r="B26" i="6" l="1"/>
  <c r="B27" i="6" l="1"/>
  <c r="B28" i="6" l="1"/>
  <c r="B30" i="6"/>
  <c r="B29" i="6" l="1"/>
  <c r="B31" i="6"/>
  <c r="B32" i="6" l="1"/>
  <c r="B33" i="6"/>
  <c r="B34" i="6" l="1"/>
  <c r="B35" i="6" l="1"/>
  <c r="B37" i="6" l="1"/>
  <c r="B38" i="6" l="1"/>
  <c r="B36" i="6"/>
  <c r="B39" i="6" l="1"/>
  <c r="B40" i="6"/>
  <c r="B41" i="6" l="1"/>
  <c r="B42" i="6" l="1"/>
  <c r="B43" i="6" l="1"/>
  <c r="B44" i="6"/>
  <c r="B46" i="6" l="1"/>
  <c r="B47" i="6" l="1"/>
  <c r="B45" i="6"/>
  <c r="B48" i="6" l="1"/>
  <c r="B49" i="6"/>
  <c r="B50" i="6" l="1"/>
  <c r="B51" i="6" l="1"/>
  <c r="B52" i="6" l="1"/>
  <c r="B53" i="6" l="1"/>
  <c r="B54" i="6" l="1"/>
  <c r="B55" i="6"/>
  <c r="B56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<sst xmlns="http://schemas.openxmlformats.org/spreadsheetml/2006/main" count="15188" uniqueCount="4030">
  <si>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</si>
  <si>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</si>
  <si>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</si>
  <si>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</si>
  <si>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</si>
  <si>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</si>
  <si>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</si>
  <si>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</si>
  <si>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</si>
  <si>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</si>
  <si>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</si>
  <si>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</si>
  <si>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</si>
  <si>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</si>
  <si>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</si>
  <si>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</si>
  <si>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</si>
  <si>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</si>
  <si>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</si>
  <si>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</si>
  <si>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</si>
  <si>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</si>
  <si>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</si>
  <si>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</si>
  <si>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</si>
  <si>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</si>
  <si>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</si>
  <si>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</si>
  <si>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</si>
  <si>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</si>
  <si>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</si>
  <si>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</si>
  <si>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</si>
  <si>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</si>
  <si>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</si>
  <si>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</si>
  <si>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</si>
  <si>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</si>
  <si>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</si>
  <si>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</si>
  <si>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</si>
  <si>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</si>
  <si>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</si>
  <si>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</si>
  <si>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</si>
  <si>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</si>
  <si>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</si>
  <si>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</si>
  <si>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</si>
  <si>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</si>
  <si>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</si>
  <si>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</si>
  <si>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</si>
  <si>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</si>
  <si>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</si>
  <si>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</si>
  <si>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</si>
  <si>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</si>
  <si>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</si>
  <si>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</si>
  <si>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</si>
  <si>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</si>
  <si>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</si>
  <si>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</si>
  <si>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</si>
  <si>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</si>
  <si>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</si>
  <si>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</si>
  <si>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</si>
  <si>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</si>
  <si>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</si>
  <si>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</si>
  <si>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</si>
  <si>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</si>
  <si>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</si>
  <si>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</si>
  <si>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</si>
  <si>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</si>
  <si>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</si>
  <si>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</si>
  <si>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</si>
  <si>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</si>
  <si>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</si>
  <si>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</si>
  <si>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</si>
  <si>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</si>
  <si>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</si>
  <si>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</si>
  <si>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</si>
  <si>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</si>
  <si>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</si>
  <si>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</si>
  <si>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</si>
  <si>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</si>
  <si>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</si>
  <si>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</si>
  <si>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</si>
  <si>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</si>
  <si>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</si>
  <si>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</si>
  <si>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</si>
  <si>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</si>
  <si>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</si>
  <si>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</si>
  <si>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</si>
  <si>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</si>
  <si>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</si>
  <si>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</si>
  <si>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</si>
  <si>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</si>
  <si>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</si>
  <si>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</si>
  <si>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</si>
  <si>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</si>
  <si>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</si>
  <si>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</si>
  <si>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</si>
  <si>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</si>
  <si>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</si>
  <si>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</si>
  <si>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</si>
  <si>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</si>
  <si>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</si>
  <si>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</si>
  <si>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</si>
  <si>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</si>
  <si>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</si>
  <si>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</si>
  <si>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</si>
  <si>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</si>
  <si>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</si>
  <si>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</si>
  <si>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</si>
  <si>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</si>
  <si>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</si>
  <si>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</si>
  <si>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</si>
  <si>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</si>
  <si>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</si>
  <si>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</si>
  <si>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</si>
  <si>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</si>
  <si>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</si>
  <si>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</si>
  <si>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</si>
  <si>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</si>
  <si>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</si>
  <si>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</si>
  <si>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</si>
  <si>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</si>
  <si>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</si>
  <si>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</si>
  <si>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</si>
  <si>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</si>
  <si>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</si>
  <si>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</si>
  <si>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</si>
  <si>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</si>
  <si>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</si>
  <si>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</si>
  <si>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</si>
  <si>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</si>
  <si>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</si>
  <si>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</si>
  <si>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</si>
  <si>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</si>
  <si>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</si>
  <si>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</si>
  <si>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</si>
  <si>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</si>
  <si>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</si>
  <si>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</si>
  <si>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</si>
  <si>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</si>
  <si>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</si>
  <si>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</si>
  <si>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</si>
  <si>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</si>
  <si>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</si>
  <si>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</si>
  <si>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</si>
  <si>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</si>
  <si>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</si>
  <si>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</si>
  <si>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</si>
  <si>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</si>
  <si>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</si>
  <si>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</si>
  <si>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</si>
  <si>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</si>
  <si>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</si>
  <si>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</si>
  <si>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</si>
  <si>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</si>
  <si>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</si>
  <si>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</si>
  <si>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</si>
  <si>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</si>
  <si>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</si>
  <si>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</si>
  <si>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</si>
  <si>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</si>
  <si>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</si>
  <si>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</si>
  <si>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</si>
  <si>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</si>
  <si>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</si>
  <si>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</si>
  <si>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</si>
  <si>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</si>
  <si>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</si>
  <si>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</si>
  <si>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</si>
  <si>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</si>
  <si>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</si>
  <si>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</si>
  <si>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</si>
  <si>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</si>
  <si>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</si>
  <si>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</si>
  <si>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</si>
  <si>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</si>
  <si>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</si>
  <si>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</si>
  <si>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</si>
  <si>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</si>
  <si>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</si>
  <si>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</si>
  <si>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</si>
  <si>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</si>
  <si>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</si>
  <si>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</si>
  <si>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</si>
  <si>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</si>
  <si>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</si>
  <si>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</si>
  <si>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</si>
  <si>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</si>
  <si>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</si>
  <si>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</si>
  <si>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</si>
  <si>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</si>
  <si>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</si>
  <si>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</si>
  <si>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</si>
  <si>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</si>
  <si>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</si>
  <si>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</si>
  <si>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</si>
  <si>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</si>
  <si>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</si>
  <si>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</si>
  <si>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</si>
  <si>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</si>
  <si>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</si>
  <si>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</si>
  <si>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</si>
  <si>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</si>
  <si>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</si>
  <si>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</si>
  <si>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</si>
  <si>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</si>
  <si>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</si>
  <si>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</si>
  <si>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</si>
  <si>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</si>
  <si>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</si>
  <si>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</si>
  <si>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</si>
  <si>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</si>
  <si>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</si>
  <si>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</si>
  <si>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</si>
  <si>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</si>
  <si>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</si>
  <si>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</si>
  <si>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</si>
  <si>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</si>
  <si>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</si>
  <si>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</si>
  <si>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</si>
  <si>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</si>
  <si>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</si>
  <si>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</si>
  <si>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</si>
  <si>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</si>
  <si>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</si>
  <si>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</si>
  <si>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</si>
  <si>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</si>
  <si>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</si>
  <si>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</si>
  <si>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</si>
  <si>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</si>
  <si>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</si>
  <si>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</si>
  <si>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</si>
  <si>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</si>
  <si>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</si>
  <si>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</si>
  <si>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</si>
  <si>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</si>
  <si>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</si>
  <si>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</si>
  <si>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</si>
  <si>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</si>
  <si>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</si>
  <si>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</si>
  <si>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</si>
  <si>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</si>
  <si>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</si>
  <si>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</si>
  <si>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</si>
  <si>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</si>
  <si>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</si>
  <si>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</si>
  <si>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</si>
  <si>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</si>
  <si>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</si>
  <si>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</si>
  <si>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</si>
  <si>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</si>
  <si>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</si>
  <si>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</si>
  <si>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</si>
  <si>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</si>
  <si>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</si>
  <si>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</si>
  <si>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</si>
  <si>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</si>
  <si>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</si>
  <si>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</si>
  <si>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</si>
  <si>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</si>
  <si>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</si>
  <si>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</si>
  <si>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</si>
  <si>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</si>
  <si>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</si>
  <si>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</si>
  <si>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</si>
  <si>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</si>
  <si>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</si>
  <si>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</si>
  <si>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</si>
  <si>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</si>
  <si>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</si>
  <si>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</si>
  <si>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</si>
  <si>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</si>
  <si>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</si>
  <si>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</si>
  <si>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</si>
  <si>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</si>
  <si>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</si>
  <si>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</si>
  <si>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</si>
  <si>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</si>
  <si>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</si>
  <si>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</si>
  <si>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</si>
  <si>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</si>
  <si>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</si>
  <si>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</si>
  <si>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</si>
  <si>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</si>
  <si>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</si>
  <si>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</si>
  <si>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</si>
  <si>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</si>
  <si>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</si>
  <si>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</si>
  <si>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</si>
  <si>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</si>
  <si>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</si>
  <si>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</si>
  <si>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</si>
  <si>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</si>
  <si>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</si>
  <si>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</si>
  <si>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</si>
  <si>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</si>
  <si>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</si>
  <si>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</si>
  <si>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</si>
  <si>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</si>
  <si>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</si>
  <si>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</si>
  <si>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</si>
  <si>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</si>
  <si>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</si>
  <si>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</si>
  <si>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</si>
  <si>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</si>
  <si>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</si>
  <si>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</si>
  <si>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</si>
  <si>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</si>
  <si>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</si>
  <si>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</si>
  <si>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</si>
  <si>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</si>
  <si>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</si>
  <si>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</si>
  <si>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</si>
  <si>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</si>
  <si>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</si>
  <si>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</si>
  <si>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</si>
  <si>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</si>
  <si>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</si>
  <si>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</si>
  <si>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</si>
  <si>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</si>
  <si>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</si>
  <si>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</si>
  <si>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</si>
  <si>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</si>
  <si>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</si>
  <si>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</si>
  <si>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</si>
  <si>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</si>
  <si>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</si>
  <si>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</si>
  <si>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</si>
  <si>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</si>
  <si>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</si>
  <si>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</si>
  <si>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</si>
  <si>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</si>
  <si>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</si>
  <si>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</si>
  <si>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</si>
  <si>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</si>
  <si>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</si>
  <si>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</si>
  <si>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</si>
  <si>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</si>
  <si>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</si>
  <si>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</si>
  <si>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</si>
  <si>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</si>
  <si>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</si>
  <si>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</si>
  <si>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</si>
  <si>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</si>
  <si>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</si>
  <si>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</si>
  <si>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</si>
  <si>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</si>
  <si>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</si>
  <si>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</si>
  <si>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</si>
  <si>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</si>
  <si>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</si>
  <si>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</si>
  <si>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</si>
  <si>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</si>
  <si>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</si>
  <si>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</si>
  <si>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</si>
  <si>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</si>
  <si>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</si>
  <si>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</si>
  <si>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</si>
  <si>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</si>
  <si>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</si>
  <si>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</si>
  <si>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</si>
  <si>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</si>
  <si>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</si>
  <si>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</si>
  <si>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</si>
  <si>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</si>
  <si>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</si>
  <si>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</si>
  <si>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</si>
  <si>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</si>
  <si>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</si>
  <si>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</si>
  <si>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</si>
  <si>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</si>
  <si>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</si>
  <si>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</si>
  <si>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</si>
  <si>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</si>
  <si>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</si>
  <si>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</si>
  <si>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</si>
  <si>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</si>
  <si>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</si>
  <si>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</si>
  <si>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</si>
  <si>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</si>
  <si>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</si>
  <si>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</si>
  <si>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</si>
  <si>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</si>
  <si>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</si>
  <si>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</si>
  <si>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</si>
  <si>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</si>
  <si>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</si>
  <si>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</si>
  <si>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</si>
  <si>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</si>
  <si>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</si>
  <si>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</si>
  <si>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</si>
  <si>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</si>
  <si>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</si>
  <si>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</si>
  <si>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</si>
  <si>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</si>
  <si>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</si>
  <si>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</si>
  <si>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</si>
  <si>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</si>
  <si>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</si>
  <si>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</si>
  <si>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</si>
  <si>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</si>
  <si>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</si>
  <si>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</si>
  <si>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</si>
  <si>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</si>
  <si>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</si>
  <si>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</si>
  <si>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</si>
  <si>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</si>
  <si>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</si>
  <si>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</si>
  <si>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</si>
  <si>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</si>
  <si>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</si>
  <si>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</si>
  <si>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</si>
  <si>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</si>
  <si>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</si>
  <si>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</si>
  <si>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</si>
  <si>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</si>
  <si>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</si>
  <si>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</si>
  <si>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</si>
  <si>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</si>
  <si>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</si>
  <si>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</si>
  <si>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</si>
  <si>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</si>
  <si>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</si>
  <si>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</si>
  <si>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</si>
  <si>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</si>
  <si>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</si>
  <si>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</si>
  <si>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</si>
  <si>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</si>
  <si>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</si>
  <si>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</si>
  <si>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</si>
  <si>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</si>
  <si>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</si>
  <si>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</si>
  <si>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</si>
  <si>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</si>
  <si>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</si>
  <si>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</si>
  <si>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</si>
  <si>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</si>
  <si>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</si>
  <si>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</si>
  <si>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</si>
  <si>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</si>
  <si>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</si>
  <si>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</si>
  <si>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</si>
  <si>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</si>
  <si>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</si>
  <si>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</si>
  <si>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</si>
  <si>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</si>
  <si>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</si>
  <si>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</si>
  <si>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</si>
  <si>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</si>
  <si>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</si>
  <si>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</si>
  <si>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</si>
  <si>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</si>
  <si>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</si>
  <si>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</si>
  <si>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</si>
  <si>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</si>
  <si>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</si>
  <si>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</si>
  <si>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</si>
  <si>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</si>
  <si>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</si>
  <si>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</si>
  <si>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</si>
  <si>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</si>
  <si>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</si>
  <si>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</si>
  <si>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</si>
  <si>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</si>
  <si>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</si>
  <si>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</si>
  <si>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</si>
  <si>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</si>
  <si>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</si>
  <si>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</si>
  <si>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</si>
  <si>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</si>
  <si>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</si>
  <si>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</si>
  <si>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</si>
  <si>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</si>
  <si>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</si>
  <si>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</si>
  <si>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</si>
  <si>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</si>
  <si>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</si>
  <si>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</si>
  <si>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</si>
  <si>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</si>
  <si>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</si>
  <si>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</si>
  <si>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</si>
  <si>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</si>
  <si>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</si>
  <si>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</si>
  <si>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</si>
  <si>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</si>
  <si>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</si>
  <si>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</si>
  <si>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</si>
  <si>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</si>
  <si>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</si>
  <si>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</si>
  <si>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</si>
  <si>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</si>
  <si>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</si>
  <si>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</si>
  <si>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</si>
  <si>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</si>
  <si>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</si>
  <si>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</si>
  <si>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</si>
  <si>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</si>
  <si>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</si>
  <si>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</si>
  <si>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</si>
  <si>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</si>
  <si>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</si>
  <si>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</si>
  <si>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</si>
  <si>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</si>
  <si>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</si>
  <si>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</si>
  <si>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</si>
  <si>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</si>
  <si>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</si>
  <si>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</si>
  <si>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</si>
  <si>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</si>
  <si>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</si>
  <si>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</si>
  <si>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</si>
  <si>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</si>
  <si>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</si>
  <si>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</si>
  <si>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</si>
  <si>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</si>
  <si>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</si>
  <si>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</si>
  <si>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</si>
  <si>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</si>
  <si>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</si>
  <si>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</si>
  <si>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</si>
  <si>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</si>
  <si>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</si>
  <si>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</si>
  <si>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</si>
  <si>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</si>
  <si>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</si>
  <si>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</si>
  <si>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</si>
  <si>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</si>
  <si>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</si>
  <si>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</si>
  <si>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</si>
  <si>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</si>
  <si>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</si>
  <si>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</si>
  <si>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</si>
  <si>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</si>
  <si>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</si>
  <si>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</si>
  <si>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</si>
  <si>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</si>
  <si>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</si>
  <si>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</si>
  <si>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</si>
  <si>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</si>
  <si>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</si>
  <si>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</si>
  <si>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</si>
  <si>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</si>
  <si>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</si>
  <si>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</si>
  <si>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</si>
  <si>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</si>
  <si>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</si>
  <si>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</si>
  <si>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</si>
  <si>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</si>
  <si>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</si>
  <si>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</si>
  <si>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</si>
  <si>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</si>
  <si>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</si>
  <si>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</si>
  <si>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</si>
  <si>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</si>
  <si>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</si>
  <si>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</si>
  <si>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</si>
  <si>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</si>
  <si>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</si>
  <si>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</si>
  <si>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</si>
  <si>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</si>
  <si>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</si>
  <si>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</si>
  <si>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</si>
  <si>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</si>
  <si>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</si>
  <si>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</si>
  <si>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</si>
  <si>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</si>
  <si>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</si>
  <si>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</si>
  <si>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</si>
  <si>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</si>
  <si>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</si>
  <si>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</si>
  <si>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</si>
  <si>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</si>
  <si>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</si>
  <si>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</si>
  <si>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</si>
  <si>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</si>
  <si>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</si>
  <si>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</si>
  <si>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</si>
  <si>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</si>
  <si>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</si>
  <si>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</si>
  <si>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</si>
  <si>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</si>
  <si>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</si>
  <si>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</si>
  <si>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</si>
  <si>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</si>
  <si>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</si>
  <si>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</si>
  <si>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</si>
  <si>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</si>
  <si>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</si>
  <si>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</si>
  <si>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</si>
  <si>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</si>
  <si>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</si>
  <si>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</si>
  <si>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</si>
  <si>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</si>
  <si>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</si>
  <si>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</si>
  <si>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</si>
  <si>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</si>
  <si>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</si>
  <si>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</si>
  <si>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</si>
  <si>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</si>
  <si>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</si>
  <si>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</si>
  <si>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</si>
  <si>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</si>
  <si>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</si>
  <si>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</si>
  <si>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</si>
  <si>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</si>
  <si>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</si>
  <si>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</si>
  <si>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</si>
  <si>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</si>
  <si>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</si>
  <si>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</si>
  <si>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</si>
  <si>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</si>
  <si>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</si>
  <si>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</si>
  <si>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</si>
  <si>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</si>
  <si>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</si>
  <si>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</si>
  <si>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</si>
  <si>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</si>
  <si>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</si>
  <si>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</si>
  <si>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</si>
  <si>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</si>
  <si>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</si>
  <si>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</si>
  <si>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</si>
  <si>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</si>
  <si>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</si>
  <si>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</si>
  <si>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</si>
  <si>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</si>
  <si>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</si>
  <si>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</si>
  <si>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</si>
  <si>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</si>
  <si>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</si>
  <si>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</si>
  <si>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</si>
  <si>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</si>
  <si>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</si>
  <si>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</si>
  <si>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</si>
  <si>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</si>
  <si>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</si>
  <si>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</si>
  <si>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</si>
  <si>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</si>
  <si>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</si>
  <si>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</si>
  <si>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</si>
  <si>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</si>
  <si>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</si>
  <si>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</si>
  <si>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</si>
  <si>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</si>
  <si>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</si>
  <si>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</si>
  <si>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</si>
  <si>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</si>
  <si>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</si>
  <si>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</si>
  <si>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</si>
  <si>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</si>
  <si>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</si>
  <si>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</si>
  <si>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</si>
  <si>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</si>
  <si>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</si>
  <si>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</si>
  <si>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</si>
  <si>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</si>
  <si>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</si>
  <si>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</si>
  <si>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</si>
  <si>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</si>
  <si>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</si>
  <si>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</si>
  <si>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</si>
  <si>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</si>
  <si>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</si>
  <si>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</si>
  <si>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</si>
  <si>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</si>
  <si>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</si>
  <si>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</si>
  <si>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</si>
  <si>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</si>
  <si>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</si>
  <si>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</si>
  <si>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</si>
  <si>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</si>
  <si>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</si>
  <si>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</si>
  <si>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</si>
  <si>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</si>
  <si>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</si>
  <si>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</si>
  <si>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</si>
  <si>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</si>
  <si>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</si>
  <si>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</si>
  <si>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</si>
  <si>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</si>
  <si>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</si>
  <si>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</si>
  <si>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</si>
  <si>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</si>
  <si>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</si>
  <si>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</si>
  <si>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</si>
  <si>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</si>
  <si>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</si>
  <si>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</si>
  <si>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</si>
  <si>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</si>
  <si>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</si>
  <si>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</si>
  <si>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</si>
  <si>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</si>
  <si>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</si>
  <si>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</si>
  <si>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</si>
  <si>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</si>
  <si>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</si>
  <si>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</si>
  <si>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</si>
  <si>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</si>
  <si>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</si>
  <si>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</si>
  <si>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</si>
  <si>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</si>
  <si>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</si>
  <si>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</si>
  <si>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</si>
  <si>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</si>
  <si>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</si>
  <si>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</si>
  <si>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</si>
  <si>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</si>
  <si>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</si>
  <si>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</si>
  <si>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</si>
  <si>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</si>
  <si>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</si>
  <si>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</si>
  <si>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</si>
  <si>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</si>
  <si>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</si>
  <si>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</si>
  <si>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</si>
  <si>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</si>
  <si>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</si>
  <si>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</si>
  <si>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</si>
  <si>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</si>
  <si>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</si>
  <si>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</si>
  <si>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</si>
  <si>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</si>
  <si>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</si>
  <si>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</si>
  <si>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</si>
  <si>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</si>
  <si>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</si>
  <si>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</si>
  <si>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</si>
  <si>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</si>
  <si>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</si>
  <si>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</si>
  <si>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</si>
  <si>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</si>
  <si>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</si>
  <si>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</si>
  <si>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</si>
  <si>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</si>
  <si>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</si>
  <si>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</si>
  <si>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</si>
  <si>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</si>
  <si>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</si>
  <si>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</si>
  <si>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</si>
  <si>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</si>
  <si>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</si>
  <si>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</si>
  <si>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</si>
  <si>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</si>
  <si>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</si>
  <si>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</si>
  <si>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</si>
  <si>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</si>
  <si>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</si>
  <si>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</si>
  <si>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</si>
  <si>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</si>
  <si>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</si>
  <si>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</si>
  <si>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</si>
  <si>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</si>
  <si>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</si>
  <si>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</si>
  <si>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</si>
  <si>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</si>
  <si>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</si>
  <si>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</si>
  <si>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</si>
  <si>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</si>
  <si>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</si>
  <si>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</si>
  <si>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</si>
  <si>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</si>
  <si>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</si>
  <si>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</si>
  <si>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</si>
  <si>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</si>
  <si>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</si>
  <si>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</si>
  <si>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</si>
  <si>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</si>
  <si>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</si>
  <si>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</si>
  <si>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</si>
  <si>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</si>
  <si>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</si>
  <si>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</si>
  <si>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</si>
  <si>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</si>
  <si>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</si>
  <si>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</si>
  <si>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</si>
  <si>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</si>
  <si>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</si>
  <si>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</si>
  <si>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</si>
  <si>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</si>
  <si>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</si>
  <si>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</si>
  <si>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</si>
  <si>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</si>
  <si>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</si>
  <si>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</si>
  <si>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</si>
  <si>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</si>
  <si>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</si>
  <si>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</si>
  <si>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</si>
  <si>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</si>
  <si>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</si>
  <si>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</si>
  <si>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</si>
  <si>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</si>
  <si>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</si>
  <si>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</si>
  <si>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</si>
  <si>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</si>
  <si>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</si>
  <si>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</si>
  <si>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</si>
  <si>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</si>
  <si>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</si>
  <si>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</si>
  <si>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</si>
  <si>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</si>
  <si>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</si>
  <si>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</si>
  <si>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</si>
  <si>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</si>
  <si>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</si>
  <si>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</si>
  <si>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</si>
  <si>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</si>
  <si>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</si>
  <si>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</si>
  <si>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</si>
  <si>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</si>
  <si>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</si>
  <si>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</si>
  <si>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</si>
  <si>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</si>
  <si>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</si>
  <si>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</si>
  <si>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</si>
  <si>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</si>
  <si>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</si>
  <si>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</si>
  <si>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</si>
  <si>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</si>
  <si>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</si>
  <si>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</si>
  <si>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</si>
  <si>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</si>
  <si>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</si>
  <si>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</si>
  <si>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</si>
  <si>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</si>
  <si>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</si>
  <si>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</si>
  <si>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</si>
  <si>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</si>
  <si>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</si>
  <si>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</si>
  <si>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</si>
  <si>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</si>
  <si>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</si>
  <si>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</si>
  <si>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</si>
  <si>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</si>
  <si>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</si>
  <si>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</si>
  <si>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</si>
  <si>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</si>
  <si>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</si>
  <si>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</si>
  <si>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</si>
  <si>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</si>
  <si>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</si>
  <si>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</si>
  <si>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</si>
  <si>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</si>
  <si>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</si>
  <si>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</si>
  <si>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</si>
  <si>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</si>
  <si>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</si>
  <si>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</si>
  <si>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</si>
  <si>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</si>
  <si>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</si>
  <si>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</si>
  <si>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</si>
  <si>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</si>
  <si>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</si>
  <si>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</si>
  <si>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</si>
  <si>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</si>
  <si>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</si>
  <si>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</si>
  <si>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</si>
  <si>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</si>
  <si>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</si>
  <si>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</si>
  <si>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</si>
  <si>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</si>
  <si>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</si>
  <si>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</si>
  <si>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</si>
  <si>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</si>
  <si>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</si>
  <si>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</si>
  <si>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</si>
  <si>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</si>
  <si>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</si>
  <si>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</si>
  <si>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</si>
  <si>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</si>
  <si>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</si>
  <si>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</si>
  <si>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</si>
  <si>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</si>
  <si>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</si>
  <si>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</si>
  <si>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</si>
  <si>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</si>
  <si>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</si>
  <si>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</si>
  <si>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</si>
  <si>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</si>
  <si>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</si>
  <si>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</si>
  <si>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</si>
  <si>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</si>
  <si>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</si>
  <si>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</si>
  <si>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</si>
  <si>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</si>
  <si>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</si>
  <si>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</si>
  <si>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</si>
  <si>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</si>
  <si>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</si>
  <si>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</si>
  <si>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</si>
  <si>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</si>
  <si>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</si>
  <si>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</si>
  <si>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</si>
  <si>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</si>
  <si>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</si>
  <si>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</si>
  <si>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</si>
  <si>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</si>
  <si>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</si>
  <si>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</si>
  <si>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</si>
  <si>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</si>
  <si>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</si>
  <si>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</si>
  <si>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</si>
  <si>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</si>
  <si>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</si>
  <si>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</si>
  <si>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</si>
  <si>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</si>
  <si>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</si>
  <si>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</si>
  <si>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</si>
  <si>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</si>
  <si>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</si>
  <si>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</si>
  <si>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</si>
  <si>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</si>
  <si>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</si>
  <si>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</si>
  <si>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</si>
  <si>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</si>
  <si>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</si>
  <si>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</si>
  <si>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</si>
  <si>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</si>
  <si>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</si>
  <si>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</si>
  <si>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</si>
  <si>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</si>
  <si>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</si>
  <si>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</si>
  <si>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</si>
  <si>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</si>
  <si>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</si>
  <si>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</si>
  <si>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</si>
  <si>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</si>
  <si>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</si>
  <si>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</si>
  <si>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</si>
  <si>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</si>
  <si>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</si>
  <si>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</si>
  <si>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</si>
  <si>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</si>
  <si>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</si>
  <si>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</si>
  <si>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</si>
  <si>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</si>
  <si>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</si>
  <si>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</si>
  <si>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</si>
  <si>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</si>
  <si>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</si>
  <si>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</si>
  <si>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</si>
  <si>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</si>
  <si>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</si>
  <si>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</si>
  <si>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</si>
  <si>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</si>
  <si>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</si>
  <si>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</si>
  <si>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</si>
  <si>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</si>
  <si>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</si>
  <si>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</si>
  <si>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</si>
  <si>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</si>
  <si>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</si>
  <si>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</si>
  <si>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</si>
  <si>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</si>
  <si>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</si>
  <si>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</si>
  <si>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</si>
  <si>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</si>
  <si>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</si>
  <si>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</si>
  <si>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</si>
  <si>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</si>
  <si>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</si>
  <si>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</si>
  <si>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</si>
  <si>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</si>
  <si>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</si>
  <si>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</si>
  <si>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</si>
  <si>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</si>
  <si>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</si>
  <si>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</si>
  <si>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</si>
  <si>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</si>
  <si>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</si>
  <si>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</si>
  <si>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</si>
  <si>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</si>
  <si>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</si>
  <si>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</si>
  <si>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</si>
  <si>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</si>
  <si>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</si>
  <si>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</si>
  <si>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</si>
  <si>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</si>
  <si>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</si>
  <si>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</si>
  <si>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</si>
  <si>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</si>
  <si>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</si>
  <si>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</si>
  <si>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</si>
  <si>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</si>
  <si>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</si>
  <si>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</si>
  <si>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</si>
  <si>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</si>
  <si>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</si>
  <si>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</si>
  <si>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</si>
  <si>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</si>
  <si>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</si>
  <si>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</si>
  <si>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</si>
  <si>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</si>
  <si>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</si>
  <si>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</si>
  <si>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</si>
  <si>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</si>
  <si>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</si>
  <si>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</si>
  <si>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</si>
  <si>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</si>
  <si>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</si>
  <si>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</si>
  <si>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</si>
  <si>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</si>
  <si>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</si>
  <si>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</si>
  <si>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</si>
  <si>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</si>
  <si>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</si>
  <si>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</si>
  <si>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</si>
  <si>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</si>
  <si>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</si>
  <si>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</si>
  <si>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</si>
  <si>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</si>
  <si>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</si>
  <si>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</si>
  <si>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</si>
  <si>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</si>
  <si>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</si>
  <si>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</si>
  <si>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</si>
  <si>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</si>
  <si>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</si>
  <si>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</si>
  <si>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</si>
  <si>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</si>
  <si>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</si>
  <si>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</si>
  <si>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</si>
  <si>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</si>
  <si>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</si>
  <si>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</si>
  <si>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</si>
  <si>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</si>
  <si>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</si>
  <si>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</si>
  <si>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</si>
  <si>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</si>
  <si>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</si>
  <si>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</si>
  <si>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</si>
  <si>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</si>
  <si>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</si>
  <si>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</si>
  <si>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</si>
  <si>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</si>
  <si>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</si>
  <si>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</si>
  <si>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</si>
  <si>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</si>
  <si>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</si>
  <si>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</si>
  <si>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</si>
  <si>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</si>
  <si>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</si>
  <si>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</si>
  <si>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</si>
  <si>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</si>
  <si>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</si>
  <si>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</si>
  <si>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</si>
  <si>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</si>
  <si>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</si>
  <si>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</si>
  <si>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</si>
  <si>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</si>
  <si>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</si>
  <si>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</si>
  <si>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</si>
  <si>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</si>
  <si>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</si>
  <si>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</si>
  <si>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</si>
  <si>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</si>
  <si>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</si>
  <si>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</si>
  <si>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</si>
  <si>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</si>
  <si>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</si>
  <si>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</si>
  <si>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</si>
  <si>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</si>
  <si>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</si>
  <si>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</si>
  <si>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</si>
  <si>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</si>
  <si>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</si>
  <si>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</si>
  <si>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</si>
  <si>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</si>
  <si>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</si>
  <si>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</si>
  <si>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</si>
  <si>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</si>
  <si>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</si>
  <si>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</si>
  <si>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</si>
  <si>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</si>
  <si>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</si>
  <si>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</si>
  <si>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</si>
  <si>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</si>
  <si>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</si>
  <si>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</si>
  <si>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</si>
  <si>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</si>
  <si>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</si>
  <si>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</si>
  <si>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</si>
  <si>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</si>
  <si>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</si>
  <si>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</si>
  <si>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</si>
  <si>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</si>
  <si>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</si>
  <si>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</si>
  <si>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</si>
  <si>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</si>
  <si>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</si>
  <si>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</si>
  <si>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</si>
  <si>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</si>
  <si>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</si>
  <si>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</si>
  <si>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</si>
  <si>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</si>
  <si>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</si>
  <si>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</si>
  <si>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</si>
  <si>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</si>
  <si>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</si>
  <si>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</si>
  <si>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</si>
  <si>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</si>
  <si>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</si>
  <si>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</si>
  <si>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</si>
  <si>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</si>
  <si>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</si>
  <si>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</si>
  <si>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</si>
  <si>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</si>
  <si>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</si>
  <si>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</si>
  <si>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</si>
  <si>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</si>
  <si>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</si>
  <si>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</si>
  <si>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</si>
  <si>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</si>
  <si>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</si>
  <si>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</si>
  <si>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</si>
  <si>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</si>
  <si>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</si>
  <si>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</si>
  <si>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</si>
  <si>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</si>
  <si>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</si>
  <si>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</si>
  <si>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</si>
  <si>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</si>
  <si>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</si>
  <si>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</si>
  <si>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</si>
  <si>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</si>
  <si>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</si>
  <si>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</si>
  <si>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</si>
  <si>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</si>
  <si>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</si>
  <si>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</si>
  <si>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</si>
  <si>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</si>
  <si>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</si>
  <si>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</si>
  <si>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</si>
  <si>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</si>
  <si>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</si>
  <si>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</si>
  <si>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</si>
  <si>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</si>
  <si>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</si>
  <si>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</si>
  <si>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</si>
  <si>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</si>
  <si>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</si>
  <si>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</si>
  <si>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</si>
  <si>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</si>
  <si>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</si>
  <si>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</si>
  <si>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</si>
  <si>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</si>
  <si>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</si>
  <si>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</si>
  <si>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</si>
  <si>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</si>
  <si>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</si>
  <si>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</si>
  <si>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</si>
  <si>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</si>
  <si>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</si>
  <si>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</si>
  <si>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</si>
  <si>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</si>
  <si>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</si>
  <si>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</si>
  <si>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</si>
  <si>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</si>
  <si>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</si>
  <si>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</si>
  <si>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</si>
  <si>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</si>
  <si>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</si>
  <si>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</si>
  <si>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</si>
  <si>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</si>
  <si>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</si>
  <si>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</si>
  <si>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</si>
  <si>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</si>
  <si>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</si>
  <si>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</si>
  <si>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</si>
  <si>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</si>
  <si>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</si>
  <si>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</si>
  <si>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</si>
  <si>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</si>
  <si>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</si>
  <si>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</si>
  <si>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</si>
  <si>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</si>
  <si>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</si>
  <si>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</si>
  <si>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</si>
  <si>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</si>
  <si>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</si>
  <si>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</si>
  <si>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</si>
  <si>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</si>
  <si>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</si>
  <si>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</si>
  <si>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</si>
  <si>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</si>
  <si>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</si>
  <si>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</si>
  <si>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</si>
  <si>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</si>
  <si>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</si>
  <si>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</si>
  <si>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</si>
  <si>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</si>
  <si>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</si>
  <si>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</si>
  <si>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</si>
  <si>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</si>
  <si>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</si>
  <si>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</si>
  <si>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</si>
  <si>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</si>
  <si>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</si>
  <si>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</si>
  <si>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</si>
  <si>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</si>
  <si>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</si>
  <si>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</si>
  <si>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</si>
  <si>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</si>
  <si>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</si>
  <si>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</si>
  <si>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</si>
  <si>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</si>
  <si>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</si>
  <si>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</si>
  <si>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</si>
  <si>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</si>
  <si>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</si>
  <si>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</si>
  <si>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</si>
  <si>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</si>
  <si>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</si>
  <si>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</si>
  <si>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</si>
  <si>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</si>
  <si>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</si>
  <si>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</si>
  <si>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</si>
  <si>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</si>
  <si>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</si>
  <si>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</si>
  <si>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</si>
  <si>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</si>
  <si>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</si>
  <si>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</si>
  <si>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</si>
  <si>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</si>
  <si>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</si>
  <si>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</si>
  <si>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</si>
  <si>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</si>
  <si>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</si>
  <si>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</si>
  <si>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</si>
  <si>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</si>
  <si>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</si>
  <si>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</si>
  <si>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</si>
  <si>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</si>
  <si>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</si>
  <si>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</si>
  <si>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</si>
  <si>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</si>
  <si>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</si>
  <si>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</si>
  <si>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</si>
  <si>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</si>
  <si>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</si>
  <si>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</si>
  <si>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</si>
  <si>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</si>
  <si>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</si>
  <si>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</si>
  <si>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</si>
  <si>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</si>
  <si>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</si>
  <si>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</si>
  <si>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</si>
  <si>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</si>
  <si>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</si>
  <si>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</si>
  <si>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</si>
  <si>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</si>
  <si>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</si>
  <si>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</si>
  <si>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</si>
  <si>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</si>
  <si>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</si>
  <si>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</si>
  <si>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</si>
  <si>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</si>
  <si>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</si>
  <si>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</si>
  <si>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</si>
  <si>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</si>
  <si>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</si>
  <si>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</si>
  <si>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</si>
  <si>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</si>
  <si>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</si>
  <si>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</si>
  <si>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</si>
  <si>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</si>
  <si>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</si>
  <si>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</si>
  <si>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</si>
  <si>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</si>
  <si>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</si>
  <si>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</si>
  <si>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</si>
  <si>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</si>
  <si>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</si>
  <si>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</si>
  <si>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</si>
  <si>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</si>
  <si>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</si>
  <si>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</si>
  <si>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</si>
  <si>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</si>
  <si>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</si>
  <si>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</si>
  <si>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</si>
  <si>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</si>
  <si>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</si>
  <si>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</si>
  <si>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</si>
  <si>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</si>
  <si>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</si>
  <si>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</si>
  <si>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</si>
  <si>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</si>
  <si>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</si>
  <si>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</si>
  <si>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</si>
  <si>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</si>
  <si>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</si>
  <si>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</si>
  <si>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</si>
  <si>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</si>
  <si>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</si>
  <si>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</si>
  <si>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</si>
  <si>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</si>
  <si>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</si>
  <si>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</si>
  <si>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</si>
  <si>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</si>
  <si>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</si>
  <si>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</si>
  <si>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</si>
  <si>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</si>
  <si>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</si>
  <si>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</si>
  <si>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</si>
  <si>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</si>
  <si>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</si>
  <si>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</si>
  <si>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</si>
  <si>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</si>
  <si>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</si>
  <si>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</si>
  <si>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</si>
  <si>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</si>
  <si>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</si>
  <si>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</si>
  <si>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</si>
  <si>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</si>
  <si>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</si>
  <si>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</si>
  <si>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</si>
  <si>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</si>
  <si>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</si>
  <si>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</si>
  <si>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</si>
  <si>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</si>
  <si>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</si>
  <si>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</si>
  <si>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</si>
  <si>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</si>
  <si>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</si>
  <si>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</si>
  <si>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</si>
  <si>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</si>
  <si>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</si>
  <si>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</si>
  <si>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</si>
  <si>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</si>
  <si>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</si>
  <si>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</si>
  <si>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</si>
  <si>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</si>
  <si>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</si>
  <si>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</si>
  <si>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</si>
  <si>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</si>
  <si>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</si>
  <si>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</si>
  <si>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</si>
  <si>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</si>
  <si>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</si>
  <si>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</si>
  <si>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</si>
  <si>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</si>
  <si>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</si>
  <si>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</si>
  <si>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</si>
  <si>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</si>
  <si>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</si>
  <si>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</si>
  <si>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</si>
  <si>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</si>
  <si>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</si>
  <si>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</si>
  <si>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</si>
  <si>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</si>
  <si>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</si>
  <si>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</si>
  <si>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</si>
  <si>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</si>
  <si>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</si>
  <si>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</si>
  <si>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</si>
  <si>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</si>
  <si>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</si>
  <si>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</si>
  <si>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</si>
  <si>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</si>
  <si>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</si>
  <si>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</si>
  <si>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</si>
  <si>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</si>
  <si>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</si>
  <si>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</si>
  <si>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</si>
  <si>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</si>
  <si>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</si>
  <si>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</si>
  <si>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</si>
  <si>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</si>
  <si>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</si>
  <si>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</si>
  <si>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</si>
  <si>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</si>
  <si>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</si>
  <si>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</si>
  <si>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</si>
  <si>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</si>
  <si>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</si>
  <si>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</si>
  <si>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</si>
  <si>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</si>
  <si>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</si>
  <si>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</si>
  <si>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</si>
  <si>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</si>
  <si>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</si>
  <si>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</si>
  <si>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</si>
  <si>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</si>
  <si>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</si>
  <si>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</si>
  <si>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</si>
  <si>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</si>
  <si>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</si>
  <si>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</si>
  <si>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</si>
  <si>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</si>
  <si>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</si>
  <si>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</si>
  <si>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</si>
  <si>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</si>
  <si>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</si>
  <si>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</si>
  <si>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</si>
  <si>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</si>
  <si>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</si>
  <si>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</si>
  <si>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</si>
  <si>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</si>
  <si>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</si>
  <si>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</si>
  <si>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</si>
  <si>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</si>
  <si>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</si>
  <si>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</si>
  <si>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</si>
  <si>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</si>
  <si>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</si>
  <si>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</si>
  <si>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</si>
  <si>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</si>
  <si>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</si>
  <si>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</si>
  <si>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</si>
  <si>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</si>
  <si>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</si>
  <si>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</si>
  <si>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</si>
  <si>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</si>
  <si>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</si>
  <si>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</si>
  <si>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</si>
  <si>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</si>
  <si>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</si>
  <si>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</si>
  <si>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</si>
  <si>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</si>
  <si>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</si>
  <si>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</si>
  <si>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</si>
  <si>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</si>
  <si>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</si>
  <si>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</si>
  <si>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</si>
  <si>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</si>
  <si>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</si>
  <si>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</si>
  <si>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</si>
  <si>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</si>
  <si>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</si>
  <si>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</si>
  <si>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</si>
  <si>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</si>
  <si>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</si>
  <si>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</si>
  <si>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</si>
  <si>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</si>
  <si>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</si>
  <si>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</si>
  <si>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</si>
  <si>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</si>
  <si>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</si>
  <si>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</si>
  <si>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</si>
  <si>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</si>
  <si>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</si>
  <si>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</si>
  <si>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</si>
  <si>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</si>
  <si>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</si>
  <si>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</si>
  <si>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</si>
  <si>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</si>
  <si>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</si>
  <si>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</si>
  <si>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</si>
  <si>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</si>
  <si>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</si>
  <si>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</si>
  <si>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</si>
  <si>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</si>
  <si>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</si>
  <si>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</si>
  <si>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</si>
  <si>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</si>
  <si>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</si>
  <si>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</si>
  <si>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</si>
  <si>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</si>
  <si>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</si>
  <si>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</si>
  <si>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</si>
  <si>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</si>
  <si>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</si>
  <si>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</si>
  <si>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</si>
  <si>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</si>
  <si>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</si>
  <si>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</si>
  <si>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</si>
  <si>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</si>
  <si>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</si>
  <si>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</si>
  <si>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</si>
  <si>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</si>
  <si>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</si>
  <si>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</si>
  <si>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</si>
  <si>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</si>
  <si>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</si>
  <si>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</si>
  <si>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</si>
  <si>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</si>
  <si>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</si>
  <si>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</si>
  <si>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</si>
  <si>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</si>
  <si>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</si>
  <si>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</si>
  <si>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</si>
  <si>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</si>
  <si>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</si>
  <si>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</si>
  <si>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</si>
  <si>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</si>
  <si>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</si>
  <si>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</si>
  <si>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</si>
  <si>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</si>
  <si>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</si>
  <si>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</si>
  <si>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</si>
  <si>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</si>
  <si>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</si>
  <si>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</si>
  <si>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</si>
  <si>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</si>
  <si>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</si>
  <si>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</si>
  <si>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</si>
  <si>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</si>
  <si>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</si>
  <si>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</si>
  <si>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</si>
  <si>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</si>
  <si>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</si>
  <si>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</si>
  <si>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</si>
  <si>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</si>
  <si>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</si>
  <si>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</si>
  <si>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</si>
  <si>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</si>
  <si>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</si>
  <si>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</si>
  <si>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</si>
  <si>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</si>
  <si>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</si>
  <si>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</si>
  <si>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</si>
  <si>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</si>
  <si>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</si>
  <si>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</si>
  <si>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</si>
  <si>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</si>
  <si>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</si>
  <si>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</si>
  <si>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</si>
  <si>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</si>
  <si>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</si>
  <si>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</si>
  <si>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</si>
  <si>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</si>
  <si>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</si>
  <si>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</si>
  <si>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</si>
  <si>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</si>
  <si>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</si>
  <si>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</si>
  <si>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</si>
  <si>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</si>
  <si>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</si>
  <si>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</si>
  <si>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</si>
  <si>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</si>
  <si>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</si>
  <si>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</si>
  <si>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</si>
  <si>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</si>
  <si>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</si>
  <si>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</si>
  <si>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</si>
  <si>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</si>
  <si>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</si>
  <si>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</si>
  <si>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</si>
  <si>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</si>
  <si>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</si>
  <si>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</si>
  <si>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</si>
  <si>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</si>
  <si>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</si>
  <si>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</si>
  <si>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</si>
  <si>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</si>
  <si>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</si>
  <si>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</si>
  <si>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</si>
  <si>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</si>
  <si>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</si>
  <si>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</si>
  <si>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</si>
  <si>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</si>
  <si>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</si>
  <si>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</si>
  <si>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</si>
  <si>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</si>
  <si>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</si>
  <si>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</si>
  <si>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</si>
  <si>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</si>
  <si>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</si>
  <si>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</si>
  <si>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</si>
  <si>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</si>
  <si>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</si>
  <si>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</si>
  <si>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</si>
  <si>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</si>
  <si>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</si>
  <si>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</si>
  <si>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</si>
  <si>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</si>
  <si>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</si>
  <si>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</si>
  <si>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</si>
  <si>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</si>
  <si>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</si>
  <si>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</si>
  <si>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</si>
  <si>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</si>
  <si>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</si>
  <si>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</si>
  <si>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</si>
  <si>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</si>
  <si>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</si>
  <si>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</si>
  <si>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</si>
  <si>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</si>
  <si>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</si>
  <si>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</si>
  <si>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</si>
  <si>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</si>
  <si>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</si>
  <si>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</si>
  <si>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</si>
  <si>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</si>
  <si>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</si>
  <si>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</si>
  <si>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</si>
  <si>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</si>
  <si>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</si>
  <si>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</si>
  <si>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</si>
  <si>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</si>
  <si>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</si>
  <si>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</si>
  <si>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</si>
  <si>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</si>
  <si>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</si>
  <si>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</si>
  <si>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</si>
  <si>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</si>
  <si>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</si>
  <si>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</si>
  <si>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</si>
  <si>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</si>
  <si>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</si>
  <si>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</si>
  <si>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</si>
  <si>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</si>
  <si>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</si>
  <si>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</si>
  <si>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</si>
  <si>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</si>
  <si>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</si>
  <si>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</si>
  <si>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</si>
  <si>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</si>
  <si>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</si>
  <si>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</si>
  <si>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</si>
  <si>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</si>
  <si>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</si>
  <si>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</si>
  <si>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</si>
  <si>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</si>
  <si>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</si>
  <si>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</si>
  <si>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</si>
  <si>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</si>
  <si>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</si>
  <si>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</si>
  <si>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</si>
  <si>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</si>
  <si>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</si>
  <si>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</si>
  <si>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</si>
  <si>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</si>
  <si>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</si>
  <si>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</si>
  <si>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</si>
  <si>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</si>
  <si>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</si>
  <si>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</si>
  <si>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</si>
  <si>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</si>
  <si>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</si>
  <si>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</si>
  <si>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</si>
  <si>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</si>
  <si>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</si>
  <si>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</si>
  <si>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</si>
  <si>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</si>
  <si>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</si>
  <si>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</si>
  <si>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</si>
  <si>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</si>
  <si>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</si>
  <si>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</si>
  <si>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</si>
  <si>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</si>
  <si>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</si>
  <si>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</si>
  <si>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</si>
  <si>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</si>
  <si>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</si>
  <si>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</si>
  <si>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</si>
  <si>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</si>
  <si>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</si>
  <si>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</si>
  <si>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</si>
  <si>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</si>
  <si>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</si>
  <si>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</si>
  <si>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</si>
  <si>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</si>
  <si>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</si>
  <si>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</si>
  <si>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</si>
  <si>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</si>
  <si>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</si>
  <si>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</si>
  <si>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</si>
  <si>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</si>
  <si>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</si>
  <si>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</si>
  <si>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</si>
  <si>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</si>
  <si>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</si>
  <si>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</si>
  <si>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</si>
  <si>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</si>
  <si>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</si>
  <si>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</si>
  <si>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</si>
  <si>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</si>
  <si>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</si>
  <si>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</si>
  <si>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</si>
  <si>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</si>
  <si>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</si>
  <si>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</si>
  <si>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</si>
  <si>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</si>
  <si>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</si>
  <si>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</si>
  <si>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</si>
  <si>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</si>
  <si>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</si>
  <si>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</si>
  <si>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</si>
  <si>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</si>
  <si>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</si>
  <si>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</si>
  <si>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</si>
  <si>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</si>
  <si>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</si>
  <si>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</si>
  <si>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</si>
  <si>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</si>
  <si>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</si>
  <si>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</si>
  <si>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</si>
  <si>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</si>
  <si>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</si>
  <si>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</si>
  <si>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</si>
  <si>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</si>
  <si>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</si>
  <si>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</si>
  <si>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</si>
  <si>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</si>
  <si>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</si>
  <si>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</si>
  <si>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</si>
  <si>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</si>
  <si>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</si>
  <si>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</si>
  <si>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</si>
  <si>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</si>
  <si>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</si>
  <si>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</si>
  <si>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</si>
  <si>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</si>
  <si>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</si>
  <si>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</si>
  <si>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</si>
  <si>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</si>
  <si>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</si>
  <si>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</si>
  <si>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</si>
  <si>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</si>
  <si>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</si>
  <si>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</si>
  <si>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</si>
  <si>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</si>
  <si>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</si>
  <si>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</si>
  <si>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</si>
  <si>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</si>
  <si>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</si>
  <si>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</si>
  <si>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</si>
  <si>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</si>
  <si>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</si>
  <si>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</si>
  <si>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</si>
  <si>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</si>
  <si>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</si>
  <si>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</si>
  <si>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</si>
  <si>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</si>
  <si>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</si>
  <si>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</si>
  <si>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</si>
  <si>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</si>
  <si>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</si>
  <si>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</si>
  <si>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</si>
  <si>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</si>
  <si>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</si>
  <si>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</si>
  <si>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</si>
  <si>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</si>
  <si>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</si>
  <si>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</si>
  <si>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</si>
  <si>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</si>
  <si>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</si>
  <si>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</si>
  <si>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</si>
  <si>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</si>
  <si>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</si>
  <si>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</si>
  <si>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</si>
  <si>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</si>
  <si>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</si>
  <si>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</si>
  <si>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</si>
  <si>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</si>
  <si>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</si>
  <si>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</si>
  <si>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</si>
  <si>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</si>
  <si>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</si>
  <si>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</si>
  <si>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</si>
  <si>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</si>
  <si>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</si>
  <si>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</si>
  <si>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</si>
  <si>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</si>
  <si>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</si>
  <si>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</si>
  <si>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</si>
  <si>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</si>
  <si>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</si>
  <si>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</si>
  <si>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</si>
  <si>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</si>
  <si>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</si>
  <si>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</si>
  <si>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</si>
  <si>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</si>
  <si>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</si>
  <si>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</si>
  <si>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</si>
  <si>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</si>
  <si>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</si>
  <si>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</si>
  <si>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</si>
  <si>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</si>
  <si>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</si>
  <si>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</si>
  <si>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</si>
  <si>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</si>
  <si>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</si>
  <si>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</si>
  <si>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</si>
  <si>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</si>
  <si>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</si>
  <si>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</si>
  <si>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</si>
  <si>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</si>
  <si>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</si>
  <si>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</si>
  <si>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</si>
  <si>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</si>
  <si>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</si>
  <si>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</si>
  <si>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</si>
  <si>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</si>
  <si>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</si>
  <si>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</si>
  <si>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</si>
  <si>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</si>
  <si>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</si>
  <si>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</si>
  <si>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</si>
  <si>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</si>
  <si>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</si>
  <si>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</si>
  <si>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</si>
  <si>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</si>
  <si>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</si>
  <si>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</si>
  <si>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</si>
  <si>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</si>
  <si>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</si>
  <si>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</si>
  <si>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</si>
  <si>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</si>
  <si>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</si>
  <si>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</si>
  <si>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</si>
  <si>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</si>
  <si>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</si>
  <si>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</si>
  <si>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</si>
  <si>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</si>
  <si>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</si>
  <si>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</si>
  <si>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</si>
  <si>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</si>
  <si>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</si>
  <si>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</si>
  <si>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</si>
  <si>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</si>
  <si>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</si>
  <si>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</si>
  <si>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</si>
  <si>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</si>
  <si>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</si>
  <si>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</si>
  <si>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</si>
  <si>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</si>
  <si>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</si>
  <si>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</si>
  <si>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</si>
  <si>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</si>
  <si>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</si>
  <si>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</si>
  <si>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</si>
  <si>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</si>
  <si>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</si>
  <si>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</si>
  <si>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</si>
  <si>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</si>
  <si>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</si>
  <si>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</si>
  <si>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</si>
  <si>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</si>
  <si>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</si>
  <si>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</si>
  <si>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</si>
  <si>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</si>
  <si>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</si>
  <si>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</si>
  <si>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</si>
  <si>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</si>
  <si>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</si>
  <si>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</si>
  <si>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</si>
  <si>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</si>
  <si>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</si>
  <si>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</si>
  <si>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</si>
  <si>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</si>
  <si>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</si>
  <si>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</si>
  <si>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</si>
  <si>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</si>
  <si>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</si>
  <si>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</si>
  <si>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</si>
  <si>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</si>
  <si>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</si>
  <si>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</si>
  <si>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</si>
  <si>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</si>
  <si>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</si>
  <si>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</si>
  <si>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</si>
  <si>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</si>
  <si>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</si>
  <si>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</si>
  <si>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</si>
  <si>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</si>
  <si>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</si>
  <si>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</si>
  <si>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</si>
  <si>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</si>
  <si>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</si>
  <si>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</si>
  <si>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</si>
  <si>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</si>
  <si>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</si>
  <si>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</si>
  <si>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</si>
  <si>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</si>
  <si>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</si>
  <si>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</si>
  <si>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</si>
  <si>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</si>
  <si>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</si>
  <si>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</si>
  <si>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</si>
  <si>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</si>
  <si>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</si>
  <si>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</si>
  <si>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</si>
  <si>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</si>
  <si>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</si>
  <si>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</si>
  <si>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</si>
  <si>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</si>
  <si>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</si>
  <si>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</si>
  <si>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</si>
  <si>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</si>
  <si>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</si>
  <si>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</si>
  <si>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</si>
  <si>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</si>
  <si>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</si>
  <si>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</si>
  <si>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</si>
  <si>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</si>
  <si>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</si>
  <si>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</si>
  <si>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</si>
  <si>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</si>
  <si>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</si>
  <si>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</si>
  <si>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</si>
  <si>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</si>
  <si>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</si>
  <si>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</si>
  <si>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</si>
  <si>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</si>
  <si>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</si>
  <si>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</si>
  <si>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</si>
  <si>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</si>
  <si>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</si>
  <si>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</si>
  <si>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</si>
  <si>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</si>
  <si>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</si>
  <si>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</si>
  <si>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</si>
  <si>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</si>
  <si>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</si>
  <si>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</si>
  <si>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</si>
  <si>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</si>
  <si>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</si>
  <si>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</si>
  <si>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</si>
  <si>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</si>
  <si>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</si>
  <si>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</si>
  <si>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</si>
  <si>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</si>
  <si>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</si>
  <si>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</si>
  <si>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</si>
  <si>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</si>
  <si>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</si>
  <si>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</si>
  <si>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</si>
  <si>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</si>
  <si>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</si>
  <si>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</si>
  <si>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</si>
  <si>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</si>
  <si>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</si>
  <si>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</si>
  <si>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</si>
  <si>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</si>
  <si>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</si>
  <si>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</si>
  <si>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</si>
  <si>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</si>
  <si>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</si>
  <si>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</si>
  <si>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</si>
  <si>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</si>
  <si>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</si>
  <si>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</si>
  <si>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</si>
  <si>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</si>
  <si>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</si>
  <si>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</si>
  <si>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</si>
  <si>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</si>
  <si>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</si>
  <si>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</si>
  <si>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</si>
  <si>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</si>
  <si>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</si>
  <si>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</si>
  <si>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</si>
  <si>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</si>
  <si>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</si>
  <si>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</si>
  <si>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</si>
  <si>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</si>
  <si>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</si>
  <si>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</si>
  <si>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</si>
  <si>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</si>
  <si>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</si>
  <si>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</si>
  <si>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</si>
  <si>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</si>
  <si>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</si>
  <si>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</si>
  <si>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</si>
  <si>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</si>
  <si>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</si>
  <si>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</si>
  <si>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</si>
  <si>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</si>
  <si>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</si>
  <si>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</si>
  <si>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</si>
  <si>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</si>
  <si>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</si>
  <si>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</si>
  <si>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</si>
  <si>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</si>
  <si>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</si>
  <si>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</si>
  <si>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</si>
  <si>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</si>
  <si>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</si>
  <si>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</si>
  <si>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</si>
  <si>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</si>
  <si>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</si>
  <si>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</si>
  <si>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</si>
  <si>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</si>
  <si>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</si>
  <si>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</si>
  <si>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</si>
  <si>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</si>
  <si>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</si>
  <si>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</si>
  <si>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</si>
  <si>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</si>
  <si>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</si>
  <si>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</si>
  <si>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</si>
  <si>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</si>
  <si>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</si>
  <si>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</si>
  <si>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</si>
  <si>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</si>
  <si>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</si>
  <si>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</si>
  <si>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</si>
  <si>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</si>
  <si>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</si>
  <si>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</si>
  <si>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</si>
  <si>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</si>
  <si>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</si>
  <si>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</si>
  <si>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</si>
  <si>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</si>
  <si>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</si>
  <si>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</si>
  <si>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</si>
  <si>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</si>
  <si>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</si>
  <si>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</si>
  <si>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</si>
  <si>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</si>
  <si>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</si>
  <si>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</si>
  <si>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</si>
  <si>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</si>
  <si>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</si>
  <si>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</si>
  <si>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</si>
  <si>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</si>
  <si>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</si>
  <si>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</si>
  <si>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</si>
  <si>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</si>
  <si>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</si>
  <si>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</si>
  <si>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</si>
  <si>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</si>
  <si>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</si>
  <si>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</si>
  <si>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</si>
  <si>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</si>
  <si>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</si>
  <si>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</si>
  <si>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</si>
  <si>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</si>
  <si>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</si>
  <si>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</si>
  <si>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</si>
  <si>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</si>
  <si>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</si>
  <si>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</si>
  <si>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</si>
  <si>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</si>
  <si>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</si>
  <si>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</si>
  <si>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</si>
  <si>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</si>
  <si>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</si>
  <si>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</si>
  <si>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</si>
  <si>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</si>
  <si>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</si>
  <si>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</si>
  <si>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</si>
  <si>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</si>
  <si>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</si>
  <si>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</si>
  <si>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</si>
  <si>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</si>
  <si>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</si>
  <si>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</si>
  <si>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</si>
  <si>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</si>
  <si>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</si>
  <si>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</si>
  <si>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</si>
  <si>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</si>
  <si>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</si>
  <si>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</si>
  <si>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</si>
  <si>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</si>
  <si>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</si>
  <si>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</si>
  <si>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</si>
  <si>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</si>
  <si>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</si>
  <si>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</si>
  <si>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</si>
  <si>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</si>
  <si>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</si>
  <si>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</si>
  <si>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</si>
  <si>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</si>
  <si>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</si>
  <si>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</si>
  <si>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</si>
  <si>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</si>
  <si>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</si>
  <si>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</si>
  <si>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</si>
  <si>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</si>
  <si>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</si>
  <si>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</si>
  <si>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</si>
  <si>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</si>
  <si>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</si>
  <si>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</si>
  <si>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</si>
  <si>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</si>
  <si>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</si>
  <si>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</si>
  <si>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</si>
  <si>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</si>
  <si>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</si>
  <si>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</si>
  <si>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</si>
  <si>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</si>
  <si>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</si>
  <si>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</si>
  <si>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</si>
  <si>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</si>
  <si>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</si>
  <si>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</si>
  <si>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</si>
  <si>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</si>
  <si>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</si>
  <si>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</si>
  <si>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</si>
  <si>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</si>
  <si>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</si>
  <si>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</si>
  <si>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</si>
  <si>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</si>
  <si>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</si>
  <si>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</si>
  <si>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</si>
  <si>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</si>
  <si>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</si>
  <si>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</si>
  <si>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</si>
  <si>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</si>
  <si>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</si>
  <si>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</si>
  <si>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</si>
  <si>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</si>
  <si>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</si>
  <si>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</si>
  <si>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</si>
  <si>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</si>
  <si>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</si>
  <si>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</si>
  <si>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</si>
  <si>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</si>
  <si>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</si>
  <si>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</si>
  <si>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</si>
  <si>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</si>
  <si>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</si>
  <si>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</si>
  <si>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</si>
  <si>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</si>
  <si>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</si>
  <si>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</si>
  <si>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</si>
  <si>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</si>
  <si>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</si>
  <si>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</si>
  <si>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</si>
  <si>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</si>
  <si>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</si>
  <si>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</si>
  <si>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</si>
  <si>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</si>
  <si>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</si>
  <si>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</si>
  <si>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</si>
  <si>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</si>
  <si>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</si>
  <si>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</si>
  <si>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</si>
  <si>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</si>
  <si>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</si>
  <si>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</si>
  <si>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</si>
  <si>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</si>
  <si>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</si>
  <si>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</si>
  <si>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</si>
  <si>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</si>
  <si>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</si>
  <si>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</si>
  <si>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</si>
  <si>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</si>
  <si>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</si>
  <si>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</si>
  <si>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</si>
  <si>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</si>
  <si>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</si>
  <si>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</si>
  <si>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</si>
  <si>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</si>
  <si>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</si>
  <si>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</si>
  <si>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</si>
  <si>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</si>
  <si>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</si>
  <si>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</si>
  <si>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</si>
  <si>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</si>
  <si>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</si>
  <si>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</si>
  <si>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</si>
  <si>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</si>
  <si>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</si>
  <si>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</si>
  <si>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</si>
  <si>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</si>
  <si>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</si>
  <si>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</si>
  <si>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</si>
  <si>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</si>
  <si>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</si>
  <si>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</si>
  <si>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</si>
  <si>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</si>
  <si>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</si>
  <si>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</si>
  <si>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</si>
  <si>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</si>
  <si>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</si>
  <si>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</si>
  <si>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</si>
  <si>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</si>
  <si>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</si>
  <si>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</si>
  <si>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</si>
  <si>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</si>
  <si>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</si>
  <si>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</si>
  <si>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</si>
  <si>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</si>
  <si>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</si>
  <si>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</si>
  <si>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</si>
  <si>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</si>
  <si>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</si>
  <si>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</si>
  <si>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</si>
  <si>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</si>
  <si>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</si>
  <si>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</si>
  <si>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</si>
  <si>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</si>
  <si>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</si>
  <si>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</si>
  <si>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</si>
  <si>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</si>
  <si>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</si>
  <si>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</si>
  <si>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</si>
  <si>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</si>
  <si>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</si>
  <si>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</si>
  <si>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</si>
  <si>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</si>
  <si>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</si>
  <si>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</si>
  <si>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</si>
  <si>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</si>
  <si>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</si>
  <si>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</si>
  <si>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</si>
  <si>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</si>
  <si>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</si>
  <si>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</si>
  <si>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</si>
  <si>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</si>
  <si>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</si>
  <si>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</si>
  <si>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</si>
  <si>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</si>
  <si>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</si>
  <si>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</si>
  <si>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</si>
  <si>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</si>
  <si>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</si>
  <si>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</si>
  <si>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</si>
  <si>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</si>
  <si>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</si>
  <si>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</si>
  <si>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</si>
  <si>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</si>
  <si>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</si>
  <si>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</si>
  <si>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</si>
  <si>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</si>
  <si>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</si>
  <si>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</si>
  <si>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</si>
  <si>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</si>
  <si>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</si>
  <si>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</si>
  <si>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</si>
  <si>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</si>
  <si>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</si>
  <si>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</si>
  <si>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</si>
  <si>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</si>
  <si>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</si>
  <si>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</si>
  <si>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</si>
  <si>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</si>
  <si>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</si>
  <si>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</si>
  <si>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</si>
  <si>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</si>
  <si>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</si>
  <si>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</si>
  <si>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</si>
  <si>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</si>
  <si>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</si>
  <si>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</si>
  <si>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</si>
  <si>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</si>
  <si>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</si>
  <si>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</si>
  <si>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</si>
  <si>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</si>
  <si>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</si>
  <si>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</si>
  <si>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</si>
  <si>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</si>
  <si>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</si>
  <si>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</si>
  <si>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</si>
  <si>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</si>
  <si>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</si>
  <si>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</si>
  <si>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</si>
  <si>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</si>
  <si>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</si>
  <si>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</si>
  <si>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</si>
  <si>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</si>
  <si>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</si>
  <si>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</si>
  <si>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</si>
  <si>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</si>
  <si>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</si>
  <si>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</si>
  <si>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</si>
  <si>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</si>
  <si>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</si>
  <si>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</si>
  <si>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</si>
  <si>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</si>
  <si>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</si>
  <si>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</si>
  <si>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</si>
  <si>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</si>
  <si>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</si>
  <si>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</si>
  <si>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</si>
  <si>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</si>
  <si>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</si>
  <si>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</si>
  <si>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</si>
  <si>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</si>
  <si>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</si>
  <si>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</si>
  <si>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</si>
  <si>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</si>
  <si>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</si>
  <si>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</si>
  <si>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</si>
  <si>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</si>
  <si>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</si>
  <si>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</si>
  <si>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</si>
  <si>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</si>
  <si>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</si>
  <si>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</si>
  <si>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</si>
  <si>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</si>
  <si>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</si>
  <si>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</si>
  <si>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</si>
  <si>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</si>
  <si>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</si>
  <si>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</si>
  <si>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</si>
  <si>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</si>
  <si>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</si>
  <si>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</si>
  <si>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</si>
  <si>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</si>
  <si>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</si>
  <si>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</si>
  <si>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</si>
  <si>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</si>
  <si>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</si>
  <si>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</si>
  <si>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</si>
  <si>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</si>
  <si>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</si>
  <si>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</si>
  <si>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</si>
  <si>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</si>
  <si>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</si>
  <si>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</si>
  <si>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</si>
  <si>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</si>
  <si>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</si>
  <si>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</si>
  <si>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</si>
  <si>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</si>
  <si>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</si>
  <si>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</si>
  <si>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</si>
  <si>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</si>
  <si>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</si>
  <si>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</si>
  <si>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</si>
  <si>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</si>
  <si>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</si>
  <si>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</si>
  <si>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</si>
  <si>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</si>
  <si>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</si>
  <si>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</si>
  <si>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</si>
  <si>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</si>
  <si>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</si>
  <si>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</si>
  <si>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</si>
  <si>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</si>
  <si>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</si>
  <si>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</si>
  <si>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</si>
  <si>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</si>
  <si>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</si>
  <si>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</si>
  <si>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</si>
  <si>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</si>
  <si>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</si>
  <si>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</si>
  <si>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</si>
  <si>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</si>
  <si>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</si>
  <si>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</si>
  <si>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</si>
  <si>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</si>
  <si>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</si>
  <si>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</si>
  <si>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</si>
  <si>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</si>
  <si>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</si>
  <si>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</si>
  <si>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</si>
  <si>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</si>
  <si>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</si>
  <si>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</si>
  <si>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</si>
  <si>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</si>
  <si>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</si>
  <si>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</si>
  <si>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</si>
  <si>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</si>
  <si>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</si>
  <si>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</si>
  <si>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</si>
  <si>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</si>
  <si>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</si>
  <si>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</si>
  <si>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</si>
  <si>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</si>
  <si>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</si>
  <si>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</si>
  <si>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</si>
  <si>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</si>
  <si>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</si>
  <si>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</si>
  <si>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</si>
  <si>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</si>
  <si>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</si>
  <si>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</si>
  <si>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</si>
  <si>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</si>
  <si>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</si>
  <si>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</si>
  <si>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</si>
  <si>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</si>
  <si>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</si>
  <si>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</si>
  <si>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</si>
  <si>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</si>
  <si>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</si>
  <si>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</si>
  <si>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</si>
  <si>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</si>
  <si>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</si>
  <si>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</si>
  <si>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</si>
  <si>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</si>
  <si>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</si>
  <si>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</si>
  <si>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</si>
  <si>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</si>
  <si>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</si>
  <si>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</si>
  <si>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</si>
  <si>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</si>
  <si>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</si>
  <si>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</si>
  <si>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</si>
  <si>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</si>
  <si>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</si>
  <si>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</si>
  <si>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</si>
  <si>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</si>
  <si>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</si>
  <si>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</si>
  <si>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</si>
  <si>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</si>
  <si>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</si>
  <si>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</si>
  <si>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</si>
  <si>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</si>
  <si>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</si>
  <si>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</si>
  <si>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</si>
  <si>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</si>
  <si>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</si>
  <si>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</si>
  <si>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</si>
  <si>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</si>
  <si>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</si>
  <si>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</si>
  <si>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</si>
  <si>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</si>
  <si>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</si>
  <si>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</si>
  <si>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</si>
  <si>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</si>
  <si>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</si>
  <si>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</si>
  <si>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</si>
  <si>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</si>
  <si>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</si>
  <si>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</si>
  <si>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</si>
  <si>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</si>
  <si>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</si>
  <si>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</si>
  <si>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</si>
  <si>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</si>
  <si>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</si>
  <si>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</si>
  <si>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</si>
  <si>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</si>
  <si>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</si>
  <si>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</si>
  <si>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</si>
  <si>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</si>
  <si>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</si>
  <si>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</si>
  <si>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</si>
  <si>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</si>
  <si>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</si>
  <si>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</si>
  <si>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</si>
  <si>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</si>
  <si>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</si>
  <si>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</si>
  <si>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</si>
  <si>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</si>
  <si>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</si>
  <si>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</si>
  <si>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</si>
  <si>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</si>
  <si>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</si>
  <si>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</si>
  <si>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</si>
  <si>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</si>
  <si>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</si>
  <si>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</si>
  <si>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</si>
  <si>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</si>
  <si>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</si>
  <si>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</si>
  <si>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</si>
  <si>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</si>
  <si>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</si>
  <si>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</si>
  <si>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</si>
  <si>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</si>
  <si>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</si>
  <si>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</si>
  <si>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</si>
  <si>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</si>
  <si>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</si>
  <si>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</si>
  <si>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</si>
  <si>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</si>
  <si>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</si>
  <si>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</si>
  <si>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</si>
  <si>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</si>
  <si>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</si>
  <si>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</si>
  <si>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</si>
  <si>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</si>
  <si>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</si>
  <si>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</si>
  <si>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</si>
  <si>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</si>
  <si>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</si>
  <si>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</si>
  <si>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</si>
  <si>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</si>
  <si>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</si>
  <si>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</si>
  <si>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</si>
  <si>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</si>
  <si>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</si>
  <si>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</si>
  <si>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</si>
  <si>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</si>
  <si>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</si>
  <si>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</si>
  <si>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</si>
  <si>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</si>
  <si>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</si>
  <si>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</si>
  <si>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</si>
  <si>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</si>
  <si>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</si>
  <si>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</si>
  <si>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</si>
  <si>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</si>
  <si>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</si>
  <si>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</si>
  <si>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</si>
  <si>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</si>
  <si>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</si>
  <si>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</si>
  <si>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</si>
  <si>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</si>
  <si>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</si>
  <si>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</si>
  <si>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</si>
  <si>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</si>
  <si>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</si>
  <si>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</si>
  <si>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</si>
  <si>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</si>
  <si>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</si>
  <si>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</si>
  <si>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</si>
  <si>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</si>
  <si>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</si>
  <si>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</si>
  <si>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</si>
  <si>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</si>
  <si>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</si>
  <si>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</si>
  <si>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</si>
  <si>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</si>
  <si>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</si>
  <si>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</si>
  <si>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</si>
  <si>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</si>
  <si>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</si>
  <si>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</si>
  <si>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</si>
  <si>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</si>
  <si>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</si>
  <si>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</si>
  <si>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</si>
  <si>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</si>
  <si>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</si>
  <si>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</si>
  <si>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</si>
  <si>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</si>
  <si>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</si>
  <si>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</si>
  <si>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</si>
  <si>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</si>
  <si>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</si>
  <si>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</si>
  <si>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</si>
  <si>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</si>
  <si>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</si>
  <si>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</si>
  <si>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</si>
  <si>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</si>
  <si>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</si>
  <si>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</si>
  <si>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</si>
  <si>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</si>
  <si>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</si>
  <si>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</si>
  <si>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</si>
  <si>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</si>
  <si>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</si>
  <si>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</si>
  <si>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</si>
  <si>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</si>
  <si>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</si>
  <si>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</si>
  <si>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</si>
  <si>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</si>
  <si>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</si>
  <si>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</si>
  <si>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</si>
  <si>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</si>
  <si>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</si>
  <si>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</si>
  <si>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</si>
  <si>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</si>
  <si>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</si>
  <si>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</si>
  <si>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</si>
  <si>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</si>
  <si>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</si>
  <si>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</si>
  <si>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</si>
  <si>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</si>
  <si>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</si>
  <si>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</si>
  <si>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</si>
  <si>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</si>
  <si>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</si>
  <si>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</si>
  <si>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</si>
  <si>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</si>
  <si>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</si>
  <si>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</si>
  <si>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</si>
  <si>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</si>
  <si>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</si>
  <si>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</si>
  <si>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</si>
  <si>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</si>
  <si>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</si>
  <si>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</si>
  <si>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</si>
  <si>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</si>
  <si>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</si>
  <si>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</si>
  <si>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</si>
  <si>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</si>
  <si>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</si>
  <si>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</si>
  <si>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</si>
  <si>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</si>
  <si>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</si>
  <si>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</si>
  <si>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</si>
  <si>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</si>
  <si>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</si>
  <si>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</si>
  <si>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</si>
  <si>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</si>
  <si>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</si>
  <si>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</si>
  <si>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</si>
  <si>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</si>
  <si>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</si>
  <si>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</si>
  <si>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</si>
  <si>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</si>
  <si>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</si>
  <si>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</si>
  <si>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</si>
  <si>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</si>
  <si>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</si>
  <si>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</si>
  <si>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</si>
  <si>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</si>
  <si>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</si>
  <si>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</si>
  <si>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</si>
  <si>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</si>
  <si>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</si>
  <si>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</si>
  <si>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</si>
  <si>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</si>
  <si>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</si>
  <si>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</si>
  <si>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</si>
  <si>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</si>
  <si>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</si>
  <si>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</si>
  <si>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</si>
  <si>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</si>
  <si>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</si>
  <si>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</si>
  <si>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</si>
  <si>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</si>
  <si>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</si>
  <si>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</si>
  <si>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</si>
  <si>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</si>
  <si>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</si>
  <si>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</si>
  <si>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</si>
  <si>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</si>
  <si>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</si>
  <si>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</si>
  <si>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</si>
  <si>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</si>
  <si>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</si>
  <si>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</si>
  <si>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</si>
  <si>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</si>
  <si>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</si>
  <si>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</si>
  <si>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</si>
  <si>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</si>
  <si>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</si>
  <si>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</si>
  <si>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</si>
  <si>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</si>
  <si>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</si>
  <si>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</si>
  <si>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</si>
  <si>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</si>
  <si>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</si>
  <si>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</si>
  <si>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</si>
  <si>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</si>
  <si>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</si>
  <si>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</si>
  <si>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</si>
  <si>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</si>
  <si>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</si>
  <si>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</si>
  <si>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</si>
  <si>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</si>
  <si>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</si>
  <si>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</si>
  <si>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</si>
  <si>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</si>
  <si>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</si>
  <si>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</si>
  <si>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</si>
  <si>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</si>
  <si>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</si>
  <si>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</si>
  <si>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</si>
  <si>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</si>
  <si>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</si>
  <si>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</si>
  <si>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</si>
  <si>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</si>
  <si>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</si>
  <si>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</si>
  <si>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</si>
  <si>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</si>
  <si>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</si>
  <si>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</si>
  <si>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</si>
  <si>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</si>
  <si>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</si>
  <si>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</si>
  <si>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</si>
  <si>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</si>
  <si>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</si>
  <si>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</si>
  <si>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</si>
  <si>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</si>
  <si>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</si>
  <si>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</si>
  <si>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</si>
  <si>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</si>
  <si>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</si>
  <si>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</si>
  <si>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</si>
  <si>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</si>
  <si>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</si>
  <si>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</si>
  <si>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</si>
  <si>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</si>
  <si>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</si>
  <si>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</si>
  <si>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</si>
  <si>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</si>
  <si>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</si>
  <si>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</si>
  <si>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</si>
  <si>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</si>
  <si>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</si>
  <si>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</si>
  <si>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</si>
  <si>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</si>
  <si>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</si>
  <si>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</si>
  <si>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</si>
  <si>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</si>
  <si>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</si>
  <si>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</si>
  <si>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</si>
  <si>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</si>
  <si>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</si>
  <si>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</si>
  <si>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</si>
  <si>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</si>
  <si>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</si>
  <si>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</si>
  <si>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</si>
  <si>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</si>
  <si>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</si>
  <si>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</si>
  <si>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</si>
  <si>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</si>
  <si>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</si>
  <si>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</si>
  <si>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</si>
  <si>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</si>
  <si>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</si>
  <si>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</si>
  <si>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</si>
  <si>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</si>
  <si>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</si>
  <si>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</si>
  <si>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</si>
  <si>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</si>
  <si>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</si>
  <si>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</si>
  <si>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</si>
  <si>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</si>
  <si>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</si>
  <si>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</si>
  <si>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</si>
  <si>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</si>
  <si>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</si>
  <si>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</si>
  <si>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</si>
  <si>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</si>
  <si>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</si>
  <si>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</si>
  <si>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</si>
  <si>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</si>
  <si>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</si>
  <si>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</si>
  <si>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</si>
  <si>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</si>
  <si>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</si>
  <si>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</si>
  <si>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</si>
  <si>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</si>
  <si>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</si>
  <si>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</si>
  <si>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</si>
  <si>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</si>
  <si>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</si>
  <si>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</si>
  <si>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</si>
  <si>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</si>
  <si>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</si>
  <si>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</si>
  <si>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</si>
  <si>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</si>
  <si>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</si>
  <si>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</si>
  <si>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</si>
  <si>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</si>
  <si>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</si>
  <si>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</si>
  <si>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</si>
  <si>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</si>
  <si>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</si>
  <si>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</si>
  <si>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</si>
  <si>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</si>
  <si>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</si>
  <si>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</si>
  <si>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</si>
  <si>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</si>
  <si>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</si>
  <si>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</si>
  <si>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</si>
  <si>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</si>
  <si>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</si>
  <si>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</si>
  <si>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</si>
  <si>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</si>
  <si>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</si>
  <si>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</si>
  <si>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</si>
  <si>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</si>
  <si>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</si>
  <si>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</si>
  <si>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</si>
  <si>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</si>
  <si>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</si>
  <si>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</si>
  <si>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</si>
  <si>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</si>
  <si>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</si>
  <si>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</si>
  <si>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</si>
  <si>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</si>
  <si>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</si>
  <si>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</si>
  <si>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</si>
  <si>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</si>
  <si>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</si>
  <si>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</si>
  <si>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</si>
  <si>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</si>
  <si>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</si>
  <si>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</si>
  <si>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</si>
  <si>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</si>
  <si>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</si>
  <si>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</si>
  <si>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</si>
  <si>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</si>
  <si>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</si>
  <si>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</si>
  <si>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</si>
  <si>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</si>
  <si>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</si>
  <si>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</si>
  <si>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</si>
  <si>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</si>
  <si>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</si>
  <si>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</si>
  <si>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</si>
  <si>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</si>
  <si>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</si>
  <si>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</si>
  <si>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</si>
  <si>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</si>
  <si>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</si>
  <si>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</si>
  <si>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</si>
  <si>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</si>
  <si>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</si>
  <si>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</si>
  <si>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</si>
  <si>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</si>
  <si>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</si>
  <si>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</si>
  <si>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</si>
  <si>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</si>
  <si>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</si>
  <si>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</si>
  <si>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</si>
  <si>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</si>
  <si>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</si>
  <si>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</si>
  <si>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</si>
  <si>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</si>
  <si>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</si>
  <si>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</si>
  <si>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</si>
  <si>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</si>
  <si>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</si>
  <si>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</si>
  <si>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</si>
  <si>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</si>
  <si>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</si>
  <si>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</si>
  <si>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</si>
  <si>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</si>
  <si>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</si>
  <si>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</si>
  <si>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</si>
  <si>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</si>
  <si>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</si>
  <si>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</si>
  <si>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</si>
  <si>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</si>
  <si>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</si>
  <si>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</si>
  <si>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</si>
  <si>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</si>
  <si>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</si>
  <si>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</si>
  <si>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</si>
  <si>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</si>
  <si>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</si>
  <si>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</si>
  <si>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</si>
  <si>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</si>
  <si>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</si>
  <si>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</si>
  <si>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</si>
  <si>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</si>
  <si>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</si>
  <si>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</si>
  <si>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</si>
  <si>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</si>
  <si>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</si>
  <si>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</si>
  <si>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</si>
  <si>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</si>
  <si>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</si>
  <si>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</si>
  <si>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</si>
  <si>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</si>
  <si>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</si>
  <si>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</si>
  <si>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</si>
  <si>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</si>
  <si>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</si>
  <si>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</si>
  <si>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</si>
  <si>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</si>
  <si>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</si>
  <si>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</si>
  <si>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</si>
  <si>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</si>
  <si>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</si>
  <si>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</si>
  <si>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</si>
  <si>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</si>
  <si>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</si>
  <si>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</si>
  <si>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</si>
  <si>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</si>
  <si>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</si>
  <si>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</si>
  <si>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</si>
  <si>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</si>
  <si>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</si>
  <si>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</si>
  <si>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</si>
  <si>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</si>
  <si>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</si>
  <si>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</si>
  <si>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</si>
  <si>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</si>
  <si>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</si>
  <si>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</si>
  <si>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</si>
  <si>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</si>
  <si>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</si>
  <si>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</si>
  <si>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</si>
  <si>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</si>
  <si>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</si>
  <si>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</si>
  <si>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</si>
  <si>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</si>
  <si>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</si>
  <si>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</si>
  <si>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</si>
  <si>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</si>
  <si>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</si>
  <si>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</si>
  <si>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</si>
  <si>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</si>
  <si>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</si>
  <si>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</si>
  <si>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</si>
  <si>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</si>
  <si>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</si>
  <si>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</si>
  <si>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</si>
  <si>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</si>
  <si>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</si>
  <si>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</si>
  <si>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</si>
  <si>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</si>
  <si>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</si>
  <si>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</si>
  <si>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</si>
  <si>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</si>
  <si>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</si>
  <si>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</si>
  <si>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</si>
  <si>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</si>
  <si>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</si>
  <si>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</si>
  <si>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</si>
  <si>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</si>
  <si>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</si>
  <si>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</si>
  <si>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</si>
  <si>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</si>
  <si>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</si>
  <si>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</si>
  <si>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</si>
  <si>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</si>
  <si>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</si>
  <si>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</si>
  <si>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</si>
  <si>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</si>
  <si>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</si>
  <si>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</si>
  <si>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</si>
  <si>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</si>
  <si>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</si>
  <si>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</si>
  <si>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</si>
  <si>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</si>
  <si>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</si>
  <si>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</si>
  <si>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</si>
  <si>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</si>
  <si>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</si>
  <si>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</si>
  <si>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</si>
  <si>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</si>
  <si>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</si>
  <si>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</si>
  <si>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</si>
  <si>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</si>
  <si>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</si>
  <si>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</si>
  <si>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</si>
  <si>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</si>
  <si>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</si>
  <si>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</si>
  <si>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</si>
  <si>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</si>
  <si>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</si>
  <si>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</si>
  <si>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</si>
  <si>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</si>
  <si>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</si>
  <si>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</si>
  <si>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</si>
  <si>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</si>
  <si>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</si>
  <si>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</si>
  <si>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</si>
  <si>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</si>
  <si>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</si>
  <si>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</si>
  <si>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</si>
  <si>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</si>
  <si>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</si>
  <si>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</si>
  <si>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</si>
  <si>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</si>
  <si>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</si>
  <si>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</si>
  <si>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</si>
  <si>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</si>
  <si>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</si>
  <si>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</si>
  <si>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</si>
  <si>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</si>
  <si>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</si>
  <si>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</si>
  <si>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</si>
  <si>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</si>
  <si>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</si>
  <si>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</si>
  <si>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</si>
  <si>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</si>
  <si>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</si>
  <si>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</si>
  <si>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</si>
  <si>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</si>
  <si>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</si>
  <si>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</si>
  <si>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</si>
  <si>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</si>
  <si>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</si>
  <si>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</si>
  <si>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</si>
  <si>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</si>
  <si>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</si>
  <si>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</si>
  <si>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</si>
  <si>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</si>
  <si>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</si>
  <si>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</si>
  <si>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</si>
  <si>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</si>
  <si>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</si>
  <si>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</si>
  <si>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</si>
  <si>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</si>
  <si>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</si>
  <si>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</si>
  <si>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</si>
  <si>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</si>
  <si>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</si>
  <si>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</si>
  <si>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</si>
  <si>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</si>
  <si>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</si>
  <si>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</si>
  <si>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</si>
  <si>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</si>
  <si>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</si>
  <si>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</si>
  <si>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</si>
  <si>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</si>
  <si>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</si>
  <si>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</si>
  <si>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</si>
  <si>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</si>
  <si>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</si>
  <si>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</si>
  <si>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</si>
  <si>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</si>
  <si>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</si>
  <si>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</si>
  <si>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</si>
  <si>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</si>
  <si>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</si>
  <si>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</si>
  <si>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</si>
  <si>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</si>
  <si>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</si>
  <si>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</si>
  <si>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</si>
  <si>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</si>
  <si>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</si>
  <si>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</si>
  <si>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</si>
  <si>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</si>
  <si>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</si>
  <si>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</si>
  <si>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</si>
  <si>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</si>
  <si>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</si>
  <si>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</si>
  <si>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</si>
  <si>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</si>
  <si>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</si>
  <si>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</si>
  <si>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</si>
  <si>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</si>
  <si>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</si>
  <si>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</si>
  <si>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</si>
  <si>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</si>
  <si>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</si>
  <si>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 para o fornecimento de mudas de flores, arbustos, grama, insumos, flores de corte e demais materiais</t>
  </si>
  <si>
    <t>Prefeitura de Cotiporã</t>
  </si>
  <si>
    <t>90898487000164</t>
  </si>
  <si>
    <t>Petúnia cx 15 mudas</t>
  </si>
  <si>
    <t>Tagetão Graudo cx 15 mudas</t>
  </si>
  <si>
    <t>Lavanda cx 15 mudas</t>
  </si>
  <si>
    <t>Alegria de jardim cx 15 mudas</t>
  </si>
  <si>
    <t>Iresine cx 15 mudas verde e vermelha</t>
  </si>
  <si>
    <t>Gerânios Pendentes</t>
  </si>
  <si>
    <t>Estrelícia BL 08</t>
  </si>
  <si>
    <t>Hortênsia</t>
  </si>
  <si>
    <t>Lírios dobrado(laranja) BL2.8</t>
  </si>
  <si>
    <t>Acer Palmatum Vermelho</t>
  </si>
  <si>
    <t>Dipladenia</t>
  </si>
  <si>
    <t>Alternanthera Dentata cx 15 mudas</t>
  </si>
  <si>
    <t>Lantana Camara cx 15 mudas</t>
  </si>
  <si>
    <t>Ráfia(2hastes)</t>
  </si>
  <si>
    <t>Buxos Grandes(11L)</t>
  </si>
  <si>
    <t>Limitador de Jardim(m)</t>
  </si>
  <si>
    <t>Adubo Orgânico(sacos de 20kg)</t>
  </si>
  <si>
    <t>Veneno Formigas( pct 50g)</t>
  </si>
  <si>
    <t>Bromélia( tm médio)</t>
  </si>
  <si>
    <t>Érica cx 15 mudas</t>
  </si>
  <si>
    <t>Cica tm médio</t>
  </si>
  <si>
    <t>Moreia(branca) VP9.7</t>
  </si>
  <si>
    <t>Liriope Silver (listrado e verde) VP 9.7</t>
  </si>
  <si>
    <t>Astromélias de corte( cores diversas)</t>
  </si>
  <si>
    <t>Rosas de Corte (cores diversas)</t>
  </si>
  <si>
    <t>Pedras para jardim brancas N3 (sacos de 20kg)</t>
  </si>
  <si>
    <t>Calandivas Médias(vaso)(cores: diversas)</t>
  </si>
  <si>
    <t>Calandivas Pequenas (vaso)(cores: diversas)</t>
  </si>
  <si>
    <t>Rosas mini (vaso) (cores:diversas)</t>
  </si>
  <si>
    <t>Crisântemos mini(vaso) (cores diversas) cx 15 mudas</t>
  </si>
  <si>
    <t>Tango em haste</t>
  </si>
  <si>
    <t>Folhagem pau d`agua 3hastes 1m de altura</t>
  </si>
  <si>
    <t>Bacião de cimento GG boca 100cmx32altura</t>
  </si>
  <si>
    <t>Bacião de cimento G boca 80cmx32altura</t>
  </si>
  <si>
    <t>Vasos de cimento modelo caixa trançada tam.  40x80al</t>
  </si>
  <si>
    <t>Vasos de cimento modelo caixa trançada tam.  33x50al</t>
  </si>
  <si>
    <t>Vasos de cimento modelo caixa trançada tam. 32x25al</t>
  </si>
  <si>
    <t>Floreiras de cimento lisa 1mx20cm</t>
  </si>
  <si>
    <t>Vasos de cimento modelo livro tam G 40x42</t>
  </si>
  <si>
    <t>Vasos de cimento modelo funil liso tam 40x80al</t>
  </si>
  <si>
    <t>Vasos de cimento modelo funil liso tam. 30x60al</t>
  </si>
  <si>
    <t>Vasos de cimentomodelo funil liso tam. 30x40al.</t>
  </si>
  <si>
    <t>Vasos de cerâmica tipo torto al35x45boca</t>
  </si>
  <si>
    <t>vasos de cerâmica tipo torto al30x40boca</t>
  </si>
  <si>
    <t>vasos de cerâmica tipo torto al18x28 baca</t>
  </si>
  <si>
    <t>Vasos de cerâmica tipo tarro al64x24</t>
  </si>
  <si>
    <t>Vasos de cerâmica tipo tarro al55x22</t>
  </si>
  <si>
    <t>Vasos de cerâmica tipo tarro al45x20</t>
  </si>
  <si>
    <t>Palmeira Real (1,5m)</t>
  </si>
  <si>
    <t>Grama em leiva(sempre verde ou são Carlos)</t>
  </si>
  <si>
    <t>Gaura DP14 (cor Rosa/Branca)</t>
  </si>
  <si>
    <t>Casca de pinus (sacos de 7kg) tm. Médio</t>
  </si>
  <si>
    <t xml:space="preserve">Sunpatiens(mudas individuais) rosa e vermelho VP14 </t>
  </si>
  <si>
    <t>Sunpatiens(mudas individuais) rosa e vermelho VP22</t>
  </si>
  <si>
    <t xml:space="preserve">insumos 10-20-10 </t>
  </si>
  <si>
    <t>insumos 4-14-8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</si>
</sst>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2" sqref="B2:C2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3964</v>
      </c>
      <c r="C2" s="189"/>
      <c r="D2" s="76" t="s">
        <v>162</v>
      </c>
      <c r="E2" s="112">
        <v>8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289017.56999999995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COUNT('Orçamento-base'!B12:B39953)</f>
        <v>56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SUMIF('Orçamento-base'!$A$12:$A$39955,Identificação!$A13,'Orçamento-base'!$K$12:$K$39955)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SUMIF('Orçamento-base'!$A$12:$A$39955,Identificação!$A14,'Orçamento-base'!$K$12:$K$39955)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SUMIF('Orçamento-base'!$A$12:$A$39955,Identificação!$A15,'Orçamento-base'!$K$12:$K$39955)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SUMIF('Orçamento-base'!$A$12:$A$39955,Identificação!$A16,'Orçamento-base'!$K$12:$K$39955)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SUMIF('Orçamento-base'!$A$12:$A$39955,Identificação!$A17,'Orçamento-base'!$K$12:$K$39955)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SUMIF('Orçamento-base'!$A$12:$A$39955,Identificação!$A18,'Orçamento-base'!$K$12:$K$39955)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SUMIF('Orçamento-base'!$A$12:$A$39955,Identificação!$A19,'Orçamento-base'!$K$12:$K$39955)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SUMIF('Orçamento-base'!$A$12:$A$39955,Identificação!$A20,'Orçamento-base'!$K$12:$K$39955)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SUMIF('Orçamento-base'!$A$12:$A$39955,Identificação!$A21,'Orçamento-base'!$K$12:$K$39955)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SUMIF('Orçamento-base'!$A$12:$A$39955,Identificação!$A22,'Orçamento-base'!$K$12:$K$39955)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SUMIF('Orçamento-base'!$A$12:$A$39955,Identificação!$A23,'Orçamento-base'!$K$12:$K$39955)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SUMIF('Orçamento-base'!$A$12:$A$39955,Identificação!$A24,'Orçamento-base'!$K$12:$K$39955)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SUMIF('Orçamento-base'!$A$12:$A$39955,Identificação!$A25,'Orçamento-base'!$K$12:$K$39955)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SUMIF('Orçamento-base'!$A$12:$A$39955,Identificação!$A26,'Orçamento-base'!$K$12:$K$39955)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SUMIF('Orçamento-base'!$A$12:$A$39955,Identificação!$A27,'Orçamento-base'!$K$12:$K$39955)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SUMIF('Orçamento-base'!$A$12:$A$39955,Identificação!$A28,'Orçamento-base'!$K$12:$K$39955)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SUMIF('Orçamento-base'!$A$12:$A$39955,Identificação!$A29,'Orçamento-base'!$K$12:$K$39955)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SUMIF('Orçamento-base'!$A$12:$A$39955,Identificação!$A30,'Orçamento-base'!$K$12:$K$39955)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SUMIF('Orçamento-base'!$A$12:$A$39955,Identificação!$A31,'Orçamento-base'!$K$12:$K$39955)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SUMIF('Orçamento-base'!$A$12:$A$39955,Identificação!$A32,'Orçamento-base'!$K$12:$K$39955)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SUMIF('Orçamento-base'!$A$12:$A$39955,Identificação!$A33,'Orçamento-base'!$K$12:$K$39955)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SUMIF('Orçamento-base'!$A$12:$A$39955,Identificação!$A34,'Orçamento-base'!$K$12:$K$39955)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SUMIF('Orçamento-base'!$A$12:$A$39955,Identificação!$A35,'Orçamento-base'!$K$12:$K$39955)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SUMIF('Orçamento-base'!$A$12:$A$39955,Identificação!$A36,'Orçamento-base'!$K$12:$K$39955)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SUMIF('Orçamento-base'!$A$12:$A$39955,Identificação!$A37,'Orçamento-base'!$K$12:$K$39955)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SUMIF('Orçamento-base'!$A$12:$A$39955,Identificação!$A38,'Orçamento-base'!$K$12:$K$39955)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SUMIF('Orçamento-base'!$A$12:$A$39955,Identificação!$A39,'Orçamento-base'!$K$12:$K$39955)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SUMIF('Orçamento-base'!$A$12:$A$39955,Identificação!$A40,'Orçamento-base'!$K$12:$K$39955)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SUMIF('Orçamento-base'!$A$12:$A$39955,Identificação!$A41,'Orçamento-base'!$K$12:$K$39955)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SUMIF('Orçamento-base'!$A$12:$A$39955,Identificação!$A42,'Orçamento-base'!$K$12:$K$39955)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SUMIF('Orçamento-base'!$A$12:$A$39955,Identificação!$A43,'Orçamento-base'!$K$12:$K$39955)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SUMIF('Orçamento-base'!$A$12:$A$39955,Identificação!$A44,'Orçamento-base'!$K$12:$K$39955)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SUMIF('Orçamento-base'!$A$12:$A$39955,Identificação!$A45,'Orçamento-base'!$K$12:$K$39955)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SUMIF('Orçamento-base'!$A$12:$A$39955,Identificação!$A46,'Orçamento-base'!$K$12:$K$39955)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SUMIF('Orçamento-base'!$A$12:$A$39955,Identificação!$A47,'Orçamento-base'!$K$12:$K$39955)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SUMIF('Orçamento-base'!$A$12:$A$39955,Identificação!$A48,'Orçamento-base'!$K$12:$K$39955)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SUMIF('Orçamento-base'!$A$12:$A$39955,Identificação!$A49,'Orçamento-base'!$K$12:$K$39955)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SUMIF('Orçamento-base'!$A$12:$A$39955,Identificação!$A50,'Orçamento-base'!$K$12:$K$39955)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SUMIF('Orçamento-base'!$A$12:$A$39955,Identificação!$A51,'Orçamento-base'!$K$12:$K$39955)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SUMIF('Orçamento-base'!$A$12:$A$39955,Identificação!$A52,'Orçamento-base'!$K$12:$K$39955)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SUMIF('Orçamento-base'!$A$12:$A$39955,Identificação!$A53,'Orçamento-base'!$K$12:$K$39955)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SUMIF('Orçamento-base'!$A$12:$A$39955,Identificação!$A54,'Orçamento-base'!$K$12:$K$39955)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SUMIF('Orçamento-base'!$A$12:$A$39955,Identificação!$A55,'Orçamento-base'!$K$12:$K$39955)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SUMIF('Orçamento-base'!$A$12:$A$39955,Identificação!$A56,'Orçamento-base'!$K$12:$K$39955)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SUMIF('Orçamento-base'!$A$12:$A$39955,Identificação!$A57,'Orçamento-base'!$K$12:$K$39955)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SUMIF('Orçamento-base'!$A$12:$A$39955,Identificação!$A58,'Orçamento-base'!$K$12:$K$39955)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SUMIF('Orçamento-base'!$A$12:$A$39955,Identificação!$A59,'Orçamento-base'!$K$12:$K$39955)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SUMIF('Orçamento-base'!$A$12:$A$39955,Identificação!$A60,'Orçamento-base'!$K$12:$K$39955)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SUMIF('Orçamento-base'!$A$12:$A$39955,Identificação!$A61,'Orçamento-base'!$K$12:$K$39955)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SUMIF('Orçamento-base'!$A$12:$A$39955,Identificação!$A62,'Orçamento-base'!$K$12:$K$39955)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5"/>
  <sheetViews>
    <sheetView tabSelected="1" workbookViewId="0">
      <selection activeCell="G17" sqref="G17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196" t="s">
        <v>3676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9" t="str">
        <f>IF(Identificação!B2=0,"",Identificação!B2)</f>
        <v>Leilão Presencial</v>
      </c>
      <c r="D2" s="199"/>
      <c r="E2" s="199"/>
      <c r="F2" s="199"/>
      <c r="G2" s="199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5" t="s">
        <v>153</v>
      </c>
      <c r="B3" s="206"/>
      <c r="C3" s="207" t="str">
        <f>IF(Identificação!B3=0,"",Identificação!B3)</f>
        <v>Registro de preço para o fornecimento de mudas de flores, arbustos, grama, insumos, flores de corte e demais materiais</v>
      </c>
      <c r="D3" s="207"/>
      <c r="E3" s="207"/>
      <c r="F3" s="207"/>
      <c r="G3" s="207"/>
      <c r="H3" s="207"/>
      <c r="I3" s="207"/>
      <c r="J3" s="207"/>
      <c r="K3" s="208"/>
      <c r="L3" s="144"/>
      <c r="M3" s="144"/>
    </row>
    <row r="4" spans="1:18" s="45" customFormat="1" ht="15.75" thickBot="1" x14ac:dyDescent="0.3">
      <c r="A4" s="46" t="s">
        <v>176</v>
      </c>
      <c r="B4" s="47"/>
      <c r="C4" s="201" t="str">
        <f>IF(Identificação!B4=0,"",Identificação!B4)</f>
        <v>Prefeitura de Cotiporã</v>
      </c>
      <c r="D4" s="201"/>
      <c r="E4" s="201"/>
      <c r="F4" s="201"/>
      <c r="G4" s="201"/>
      <c r="H4" s="201"/>
      <c r="I4" s="201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1" t="str">
        <f>IF(Identificação!B5=0,"",Identificação!B5)</f>
        <v>Compras</v>
      </c>
      <c r="D5" s="201"/>
      <c r="E5" s="201"/>
      <c r="F5" s="201"/>
      <c r="G5" s="202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3">
        <f>SUMIFS(K12:K39955,B12:B39955,"&gt;0",K12:K39955,"&lt;&gt;0")</f>
        <v>289017.56999999995</v>
      </c>
      <c r="D6" s="203"/>
      <c r="E6" s="203"/>
      <c r="F6" s="203"/>
      <c r="G6" s="204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6" t="s">
        <v>3762</v>
      </c>
      <c r="B10" s="216" t="s">
        <v>3760</v>
      </c>
      <c r="C10" s="216" t="s">
        <v>3761</v>
      </c>
      <c r="D10" s="218" t="s">
        <v>3675</v>
      </c>
      <c r="E10" s="220" t="s">
        <v>168</v>
      </c>
      <c r="F10" s="222" t="s">
        <v>3674</v>
      </c>
      <c r="G10" s="218" t="s">
        <v>156</v>
      </c>
      <c r="H10" s="213" t="s">
        <v>165</v>
      </c>
      <c r="I10" s="214"/>
      <c r="J10" s="214"/>
      <c r="K10" s="214"/>
      <c r="L10" s="214"/>
      <c r="M10" s="215"/>
      <c r="N10" s="209" t="s">
        <v>177</v>
      </c>
      <c r="O10" s="210"/>
      <c r="P10" s="211" t="s">
        <v>178</v>
      </c>
      <c r="Q10" s="212"/>
      <c r="R10" s="200" t="s">
        <v>3678</v>
      </c>
    </row>
    <row r="11" spans="1:18" s="40" customFormat="1" ht="45" x14ac:dyDescent="0.25">
      <c r="A11" s="217"/>
      <c r="B11" s="217"/>
      <c r="C11" s="217"/>
      <c r="D11" s="219"/>
      <c r="E11" s="221"/>
      <c r="F11" s="223"/>
      <c r="G11" s="219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0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500</v>
      </c>
      <c r="I12" s="166" t="s">
        <v>3703</v>
      </c>
      <c r="J12" s="174">
        <v>18.71</v>
      </c>
      <c r="K12" s="86">
        <f>IFERROR(IF(H12*J12&lt;&gt;0,ROUND(ROUND(H12,4)*ROUND(J12,4),2),""),"")</f>
        <v>9355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500</v>
      </c>
      <c r="I13" s="166" t="s">
        <v>3703</v>
      </c>
      <c r="J13" s="174">
        <v>19.37</v>
      </c>
      <c r="K13" s="167">
        <f>IFERROR(IF(H13*J13&lt;&gt;0,ROUND(ROUND(H13,4)*ROUND(J13,4),2),""),"")</f>
        <v>9685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200</v>
      </c>
      <c r="I14" s="166" t="s">
        <v>3703</v>
      </c>
      <c r="J14" s="174">
        <v>28.6</v>
      </c>
      <c r="K14" s="156">
        <f>IFERROR(IF(H14*J14&lt;&gt;0,ROUND(ROUND(H14,4)*ROUND(J14,4),2),""),"")</f>
        <v>5720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400</v>
      </c>
      <c r="I15" s="166" t="s">
        <v>3703</v>
      </c>
      <c r="J15" s="174">
        <v>18.829999999999998</v>
      </c>
      <c r="K15" s="156">
        <f t="shared" ref="K15:K80" si="0">IFERROR(IF(H15*J15&lt;&gt;0,ROUND(ROUND(H15,4)*ROUND(J15,4),2),""),"")</f>
        <v>7532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v>5</v>
      </c>
      <c r="C16" s="72">
        <v>5</v>
      </c>
      <c r="D16" s="141"/>
      <c r="E16" s="180"/>
      <c r="F16" s="107"/>
      <c r="G16" s="66" t="s">
        <v>4026</v>
      </c>
      <c r="H16" s="174">
        <v>300</v>
      </c>
      <c r="I16" s="166" t="s">
        <v>3702</v>
      </c>
      <c r="J16" s="174">
        <v>9.4600000000000009</v>
      </c>
      <c r="K16" s="156">
        <v>2838</v>
      </c>
      <c r="L16" s="148"/>
      <c r="M16" s="148"/>
      <c r="N16" s="72"/>
      <c r="O16" s="179"/>
      <c r="P16" s="66"/>
      <c r="Q16" s="179"/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4027</v>
      </c>
      <c r="H17" s="174">
        <v>300</v>
      </c>
      <c r="I17" s="166" t="s">
        <v>3702</v>
      </c>
      <c r="J17" s="174">
        <v>9.4600000000000009</v>
      </c>
      <c r="K17" s="156">
        <f t="shared" si="0"/>
        <v>2838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300</v>
      </c>
      <c r="I18" s="166" t="s">
        <v>3703</v>
      </c>
      <c r="J18" s="174">
        <v>25.95</v>
      </c>
      <c r="K18" s="156">
        <f t="shared" si="0"/>
        <v>7785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150</v>
      </c>
      <c r="I19" s="166" t="s">
        <v>3702</v>
      </c>
      <c r="J19" s="174">
        <v>10.81</v>
      </c>
      <c r="K19" s="156">
        <f t="shared" si="0"/>
        <v>1621.5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50</v>
      </c>
      <c r="I20" s="166" t="s">
        <v>3702</v>
      </c>
      <c r="J20" s="174">
        <v>49.16</v>
      </c>
      <c r="K20" s="156">
        <f t="shared" si="0"/>
        <v>2458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v>6</v>
      </c>
      <c r="C21" s="72">
        <v>10</v>
      </c>
      <c r="D21" s="141"/>
      <c r="E21" s="180"/>
      <c r="F21" s="107"/>
      <c r="G21" s="66" t="s">
        <v>3981</v>
      </c>
      <c r="H21" s="174">
        <v>150</v>
      </c>
      <c r="I21" s="166" t="s">
        <v>3702</v>
      </c>
      <c r="J21" s="174">
        <v>20.420000000000002</v>
      </c>
      <c r="K21" s="156">
        <f t="shared" si="0"/>
        <v>3063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400</v>
      </c>
      <c r="I22" s="166" t="s">
        <v>3702</v>
      </c>
      <c r="J22" s="174">
        <v>10.3</v>
      </c>
      <c r="K22" s="156">
        <f t="shared" si="0"/>
        <v>4120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4022</v>
      </c>
      <c r="H23" s="174">
        <v>20</v>
      </c>
      <c r="I23" s="166" t="s">
        <v>3702</v>
      </c>
      <c r="J23" s="174">
        <v>94.75</v>
      </c>
      <c r="K23" s="156">
        <f t="shared" si="0"/>
        <v>1895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3983</v>
      </c>
      <c r="H24" s="174">
        <v>20</v>
      </c>
      <c r="I24" s="166" t="s">
        <v>3702</v>
      </c>
      <c r="J24" s="174">
        <v>207.34</v>
      </c>
      <c r="K24" s="156">
        <f t="shared" si="0"/>
        <v>4146.8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74">
        <v>300</v>
      </c>
      <c r="I25" s="166" t="s">
        <v>3702</v>
      </c>
      <c r="J25" s="174">
        <v>21</v>
      </c>
      <c r="K25" s="156">
        <f t="shared" si="0"/>
        <v>6300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v>7</v>
      </c>
      <c r="C26" s="72">
        <v>15</v>
      </c>
      <c r="D26" s="141"/>
      <c r="E26" s="180"/>
      <c r="F26" s="107"/>
      <c r="G26" s="66" t="s">
        <v>3985</v>
      </c>
      <c r="H26" s="174">
        <v>200</v>
      </c>
      <c r="I26" s="166" t="s">
        <v>3703</v>
      </c>
      <c r="J26" s="174">
        <v>26.97</v>
      </c>
      <c r="K26" s="156">
        <f t="shared" si="0"/>
        <v>5394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4028</v>
      </c>
      <c r="H27" s="174">
        <v>40</v>
      </c>
      <c r="I27" s="166" t="s">
        <v>3740</v>
      </c>
      <c r="J27" s="174">
        <v>172.83</v>
      </c>
      <c r="K27" s="156">
        <f t="shared" si="0"/>
        <v>6913.2</v>
      </c>
      <c r="L27" s="148"/>
      <c r="M27" s="148"/>
      <c r="N27" s="72"/>
      <c r="O27" s="179"/>
      <c r="P27" s="66"/>
      <c r="Q27" s="179"/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4029</v>
      </c>
      <c r="H28" s="174">
        <v>40</v>
      </c>
      <c r="I28" s="166" t="s">
        <v>3740</v>
      </c>
      <c r="J28" s="174">
        <v>172.83</v>
      </c>
      <c r="K28" s="156">
        <f t="shared" si="0"/>
        <v>6913.2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3986</v>
      </c>
      <c r="H29" s="174">
        <v>40</v>
      </c>
      <c r="I29" s="166" t="s">
        <v>3703</v>
      </c>
      <c r="J29" s="174">
        <v>25.46</v>
      </c>
      <c r="K29" s="156">
        <f t="shared" si="0"/>
        <v>1018.4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4023</v>
      </c>
      <c r="H30" s="174">
        <v>7000</v>
      </c>
      <c r="I30" s="166" t="s">
        <v>3696</v>
      </c>
      <c r="J30" s="174">
        <v>14.16</v>
      </c>
      <c r="K30" s="156">
        <f t="shared" si="0"/>
        <v>99120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v>8</v>
      </c>
      <c r="C31" s="72">
        <v>20</v>
      </c>
      <c r="D31" s="141"/>
      <c r="E31" s="180"/>
      <c r="F31" s="107"/>
      <c r="G31" s="66" t="s">
        <v>3987</v>
      </c>
      <c r="H31" s="174">
        <v>25</v>
      </c>
      <c r="I31" s="166" t="s">
        <v>3702</v>
      </c>
      <c r="J31" s="174">
        <v>35.85</v>
      </c>
      <c r="K31" s="156">
        <f t="shared" si="0"/>
        <v>896.25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3988</v>
      </c>
      <c r="H32" s="174">
        <v>200</v>
      </c>
      <c r="I32" s="166" t="s">
        <v>3702</v>
      </c>
      <c r="J32" s="174">
        <v>52.31</v>
      </c>
      <c r="K32" s="156">
        <f t="shared" si="0"/>
        <v>10462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3989</v>
      </c>
      <c r="H33" s="174">
        <v>500</v>
      </c>
      <c r="I33" s="166" t="s">
        <v>3695</v>
      </c>
      <c r="J33" s="174">
        <v>3.88</v>
      </c>
      <c r="K33" s="156">
        <f t="shared" si="0"/>
        <v>1940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3990</v>
      </c>
      <c r="H34" s="174">
        <v>1000</v>
      </c>
      <c r="I34" s="166" t="s">
        <v>3740</v>
      </c>
      <c r="J34" s="174">
        <v>16.71</v>
      </c>
      <c r="K34" s="156">
        <f t="shared" si="0"/>
        <v>16710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3991</v>
      </c>
      <c r="H35" s="174">
        <v>50</v>
      </c>
      <c r="I35" s="166" t="s">
        <v>3864</v>
      </c>
      <c r="J35" s="174">
        <v>4.32</v>
      </c>
      <c r="K35" s="156">
        <f t="shared" si="0"/>
        <v>216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v>9</v>
      </c>
      <c r="C36" s="72">
        <v>25</v>
      </c>
      <c r="D36" s="141"/>
      <c r="E36" s="180"/>
      <c r="F36" s="107"/>
      <c r="G36" s="66" t="s">
        <v>3992</v>
      </c>
      <c r="H36" s="174">
        <v>40</v>
      </c>
      <c r="I36" s="166" t="s">
        <v>3702</v>
      </c>
      <c r="J36" s="174">
        <v>33.5</v>
      </c>
      <c r="K36" s="156">
        <f t="shared" si="0"/>
        <v>1340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3993</v>
      </c>
      <c r="H37" s="174">
        <v>400</v>
      </c>
      <c r="I37" s="166" t="s">
        <v>3703</v>
      </c>
      <c r="J37" s="174">
        <v>22.82</v>
      </c>
      <c r="K37" s="156">
        <f t="shared" si="0"/>
        <v>9128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3994</v>
      </c>
      <c r="H38" s="174">
        <v>40</v>
      </c>
      <c r="I38" s="166" t="s">
        <v>3702</v>
      </c>
      <c r="J38" s="174">
        <v>106.16</v>
      </c>
      <c r="K38" s="156">
        <f t="shared" si="0"/>
        <v>4246.3999999999996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3995</v>
      </c>
      <c r="H39" s="174">
        <v>40</v>
      </c>
      <c r="I39" s="166" t="s">
        <v>3702</v>
      </c>
      <c r="J39" s="174">
        <v>14.99</v>
      </c>
      <c r="K39" s="156">
        <f t="shared" si="0"/>
        <v>599.6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4024</v>
      </c>
      <c r="H40" s="174">
        <v>40</v>
      </c>
      <c r="I40" s="166" t="s">
        <v>3702</v>
      </c>
      <c r="J40" s="174">
        <v>13.86</v>
      </c>
      <c r="K40" s="156">
        <f t="shared" si="0"/>
        <v>554.4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v>10</v>
      </c>
      <c r="C41" s="72">
        <v>30</v>
      </c>
      <c r="D41" s="141"/>
      <c r="E41" s="180"/>
      <c r="F41" s="107"/>
      <c r="G41" s="66" t="s">
        <v>3996</v>
      </c>
      <c r="H41" s="174">
        <v>400</v>
      </c>
      <c r="I41" s="166" t="s">
        <v>3702</v>
      </c>
      <c r="J41" s="174">
        <v>8.67</v>
      </c>
      <c r="K41" s="156">
        <f t="shared" si="0"/>
        <v>3468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3997</v>
      </c>
      <c r="H42" s="174">
        <v>400</v>
      </c>
      <c r="I42" s="166" t="s">
        <v>3702</v>
      </c>
      <c r="J42" s="174">
        <v>18.829999999999998</v>
      </c>
      <c r="K42" s="156">
        <f t="shared" si="0"/>
        <v>7532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3998</v>
      </c>
      <c r="H43" s="174">
        <v>400</v>
      </c>
      <c r="I43" s="166" t="s">
        <v>3702</v>
      </c>
      <c r="J43" s="174">
        <v>3.61</v>
      </c>
      <c r="K43" s="156">
        <f t="shared" si="0"/>
        <v>1444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3999</v>
      </c>
      <c r="H44" s="174">
        <v>200</v>
      </c>
      <c r="I44" s="166" t="s">
        <v>3740</v>
      </c>
      <c r="J44" s="174">
        <v>24.75</v>
      </c>
      <c r="K44" s="156">
        <f t="shared" si="0"/>
        <v>4950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4000</v>
      </c>
      <c r="H45" s="174">
        <v>200</v>
      </c>
      <c r="I45" s="166" t="s">
        <v>3702</v>
      </c>
      <c r="J45" s="174">
        <v>9.75</v>
      </c>
      <c r="K45" s="156">
        <f t="shared" si="0"/>
        <v>1950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v>11</v>
      </c>
      <c r="C46" s="72">
        <v>35</v>
      </c>
      <c r="D46" s="141"/>
      <c r="E46" s="180"/>
      <c r="F46" s="107"/>
      <c r="G46" s="66" t="s">
        <v>4001</v>
      </c>
      <c r="H46" s="174">
        <v>200</v>
      </c>
      <c r="I46" s="166" t="s">
        <v>3702</v>
      </c>
      <c r="J46" s="174">
        <v>4.93</v>
      </c>
      <c r="K46" s="156">
        <f t="shared" si="0"/>
        <v>986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4002</v>
      </c>
      <c r="H47" s="174">
        <v>150</v>
      </c>
      <c r="I47" s="166" t="s">
        <v>3702</v>
      </c>
      <c r="J47" s="174">
        <v>26.66</v>
      </c>
      <c r="K47" s="156">
        <f t="shared" si="0"/>
        <v>3999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4003</v>
      </c>
      <c r="H48" s="174">
        <v>150</v>
      </c>
      <c r="I48" s="166" t="s">
        <v>3703</v>
      </c>
      <c r="J48" s="174">
        <v>21.83</v>
      </c>
      <c r="K48" s="156">
        <f t="shared" si="0"/>
        <v>3274.5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4004</v>
      </c>
      <c r="H49" s="174">
        <v>150</v>
      </c>
      <c r="I49" s="166" t="s">
        <v>3702</v>
      </c>
      <c r="J49" s="174">
        <v>15.66</v>
      </c>
      <c r="K49" s="156">
        <f t="shared" si="0"/>
        <v>2349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4025</v>
      </c>
      <c r="H50" s="174">
        <v>200</v>
      </c>
      <c r="I50" s="166" t="s">
        <v>3740</v>
      </c>
      <c r="J50" s="174">
        <v>25.37</v>
      </c>
      <c r="K50" s="156">
        <f t="shared" si="0"/>
        <v>5074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v>12</v>
      </c>
      <c r="C51" s="72">
        <v>40</v>
      </c>
      <c r="D51" s="141"/>
      <c r="E51" s="180"/>
      <c r="F51" s="107"/>
      <c r="G51" s="66" t="s">
        <v>4005</v>
      </c>
      <c r="H51" s="174">
        <v>20</v>
      </c>
      <c r="I51" s="166" t="s">
        <v>3702</v>
      </c>
      <c r="J51" s="174">
        <v>131.66</v>
      </c>
      <c r="K51" s="156">
        <f t="shared" si="0"/>
        <v>2633.2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4006</v>
      </c>
      <c r="H52" s="174">
        <v>7</v>
      </c>
      <c r="I52" s="166" t="s">
        <v>3702</v>
      </c>
      <c r="J52" s="174">
        <v>258.06</v>
      </c>
      <c r="K52" s="156">
        <f t="shared" si="0"/>
        <v>1806.42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4007</v>
      </c>
      <c r="H53" s="174">
        <v>7</v>
      </c>
      <c r="I53" s="166" t="s">
        <v>3702</v>
      </c>
      <c r="J53" s="174">
        <v>156.6</v>
      </c>
      <c r="K53" s="156">
        <f t="shared" si="0"/>
        <v>1096.2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4008</v>
      </c>
      <c r="H54" s="174">
        <v>10</v>
      </c>
      <c r="I54" s="166" t="s">
        <v>3702</v>
      </c>
      <c r="J54" s="174">
        <v>242.73</v>
      </c>
      <c r="K54" s="156">
        <f t="shared" si="0"/>
        <v>2427.3000000000002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4009</v>
      </c>
      <c r="H55" s="174">
        <v>10</v>
      </c>
      <c r="I55" s="166" t="s">
        <v>3702</v>
      </c>
      <c r="J55" s="174">
        <v>109.2</v>
      </c>
      <c r="K55" s="156">
        <f t="shared" si="0"/>
        <v>1092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v>13</v>
      </c>
      <c r="C56" s="72">
        <v>45</v>
      </c>
      <c r="D56" s="141"/>
      <c r="E56" s="180"/>
      <c r="F56" s="107"/>
      <c r="G56" s="66" t="s">
        <v>4010</v>
      </c>
      <c r="H56" s="174">
        <v>10</v>
      </c>
      <c r="I56" s="166" t="s">
        <v>3702</v>
      </c>
      <c r="J56" s="174">
        <v>74.56</v>
      </c>
      <c r="K56" s="156">
        <f t="shared" si="0"/>
        <v>745.6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4011</v>
      </c>
      <c r="H57" s="174">
        <v>15</v>
      </c>
      <c r="I57" s="166" t="s">
        <v>3702</v>
      </c>
      <c r="J57" s="174">
        <v>125.4</v>
      </c>
      <c r="K57" s="156">
        <f t="shared" si="0"/>
        <v>1881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4012</v>
      </c>
      <c r="H58" s="174">
        <v>10</v>
      </c>
      <c r="I58" s="166" t="s">
        <v>3702</v>
      </c>
      <c r="J58" s="174">
        <v>110.93</v>
      </c>
      <c r="K58" s="156">
        <f t="shared" si="0"/>
        <v>1109.3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4013</v>
      </c>
      <c r="H59" s="174">
        <v>5</v>
      </c>
      <c r="I59" s="166" t="s">
        <v>3702</v>
      </c>
      <c r="J59" s="174">
        <v>173.23</v>
      </c>
      <c r="K59" s="156">
        <f t="shared" si="0"/>
        <v>866.15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4014</v>
      </c>
      <c r="H60" s="174">
        <v>5</v>
      </c>
      <c r="I60" s="166" t="s">
        <v>3702</v>
      </c>
      <c r="J60" s="174">
        <v>87.83</v>
      </c>
      <c r="K60" s="156">
        <f t="shared" si="0"/>
        <v>439.15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v>14</v>
      </c>
      <c r="C61" s="72">
        <v>50</v>
      </c>
      <c r="D61" s="141"/>
      <c r="E61" s="180"/>
      <c r="F61" s="107"/>
      <c r="G61" s="66" t="s">
        <v>4015</v>
      </c>
      <c r="H61" s="174">
        <v>5</v>
      </c>
      <c r="I61" s="166" t="s">
        <v>3702</v>
      </c>
      <c r="J61" s="174">
        <v>65.900000000000006</v>
      </c>
      <c r="K61" s="156">
        <f t="shared" si="0"/>
        <v>329.5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4016</v>
      </c>
      <c r="H62" s="174">
        <v>10</v>
      </c>
      <c r="I62" s="166" t="s">
        <v>3702</v>
      </c>
      <c r="J62" s="174">
        <v>59</v>
      </c>
      <c r="K62" s="156">
        <f t="shared" si="0"/>
        <v>590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4017</v>
      </c>
      <c r="H63" s="174">
        <v>10</v>
      </c>
      <c r="I63" s="166" t="s">
        <v>3702</v>
      </c>
      <c r="J63" s="174">
        <v>42.33</v>
      </c>
      <c r="K63" s="156">
        <f t="shared" si="0"/>
        <v>423.3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4018</v>
      </c>
      <c r="H64" s="174">
        <v>10</v>
      </c>
      <c r="I64" s="166" t="s">
        <v>3702</v>
      </c>
      <c r="J64" s="174">
        <v>34</v>
      </c>
      <c r="K64" s="156">
        <f t="shared" si="0"/>
        <v>340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4019</v>
      </c>
      <c r="H65" s="174">
        <v>10</v>
      </c>
      <c r="I65" s="166" t="s">
        <v>3702</v>
      </c>
      <c r="J65" s="174">
        <v>136.66</v>
      </c>
      <c r="K65" s="156">
        <f t="shared" si="0"/>
        <v>1366.6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v>15</v>
      </c>
      <c r="C66" s="72">
        <v>55</v>
      </c>
      <c r="D66" s="141"/>
      <c r="E66" s="180"/>
      <c r="F66" s="107"/>
      <c r="G66" s="66" t="s">
        <v>4020</v>
      </c>
      <c r="H66" s="174">
        <v>10</v>
      </c>
      <c r="I66" s="166" t="s">
        <v>3702</v>
      </c>
      <c r="J66" s="174">
        <v>109.66</v>
      </c>
      <c r="K66" s="156">
        <f t="shared" si="0"/>
        <v>1096.5999999999999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4021</v>
      </c>
      <c r="H67" s="174">
        <v>10</v>
      </c>
      <c r="I67" s="166" t="s">
        <v>3702</v>
      </c>
      <c r="J67" s="174">
        <v>94</v>
      </c>
      <c r="K67" s="156">
        <f t="shared" si="0"/>
        <v>940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si="0"/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0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ref="K81:K115" si="1">IFERROR(IF(H81*J81&lt;&gt;0,ROUND(ROUND(H81,4)*ROUND(J81,4),2),""),"")</f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66"/>
      <c r="B114" s="178" t="str">
        <f>IF(AND(G114&lt;&gt;"",H114&gt;0,I114&lt;&gt;"",J114&lt;&gt;0,K114&lt;&gt;0),COUNT($B$11:B113)+1,"")</f>
        <v/>
      </c>
      <c r="C114" s="72"/>
      <c r="D114" s="141"/>
      <c r="E114" s="180"/>
      <c r="F114" s="107"/>
      <c r="G114" s="66"/>
      <c r="H114" s="174"/>
      <c r="I114" s="166"/>
      <c r="J114" s="174"/>
      <c r="K114" s="156" t="str">
        <f t="shared" si="1"/>
        <v/>
      </c>
      <c r="L114" s="148"/>
      <c r="M114" s="148"/>
      <c r="N114" s="72"/>
      <c r="O114" s="179" t="str">
        <f ca="1">IF(N114="","", INDIRECT("base!"&amp;ADDRESS(MATCH(N114,base!$C$2:'base'!$C$133,0)+1,4,4)))</f>
        <v/>
      </c>
      <c r="P114" s="66"/>
      <c r="Q114" s="179" t="str">
        <f ca="1">IF(P114="","", INDIRECT("base!"&amp;ADDRESS(MATCH(CONCATENATE(N114,"|",P114),base!$G$2:'base'!$G$1817,0)+1,6,4)))</f>
        <v/>
      </c>
      <c r="R114" s="66"/>
    </row>
    <row r="115" spans="1:18" x14ac:dyDescent="0.25">
      <c r="A115" s="166"/>
      <c r="B115" s="178" t="str">
        <f>IF(AND(G115&lt;&gt;"",H115&gt;0,I115&lt;&gt;"",J115&lt;&gt;0,K115&lt;&gt;0),COUNT($B$11:B114)+1,"")</f>
        <v/>
      </c>
      <c r="C115" s="72"/>
      <c r="D115" s="141"/>
      <c r="E115" s="180"/>
      <c r="F115" s="107"/>
      <c r="G115" s="66"/>
      <c r="H115" s="174"/>
      <c r="I115" s="166"/>
      <c r="J115" s="174"/>
      <c r="K115" s="156" t="str">
        <f t="shared" si="1"/>
        <v/>
      </c>
      <c r="L115" s="148"/>
      <c r="M115" s="148"/>
      <c r="N115" s="72"/>
      <c r="O115" s="179" t="str">
        <f ca="1">IF(N115="","", INDIRECT("base!"&amp;ADDRESS(MATCH(N115,base!$C$2:'base'!$C$133,0)+1,4,4)))</f>
        <v/>
      </c>
      <c r="P115" s="66"/>
      <c r="Q115" s="179" t="str">
        <f ca="1">IF(P115="","", INDIRECT("base!"&amp;ADDRESS(MATCH(CONCATENATE(N115,"|",P115),base!$G$2:'base'!$G$1817,0)+1,6,4)))</f>
        <v/>
      </c>
      <c r="R115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workbookViewId="0">
      <selection activeCell="I62" sqref="I6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Leilão Presencial</v>
      </c>
      <c r="D2" s="239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Registro de preço para o fornecimento de mudas de flores, arbustos, grama, insumos, flores de corte e demais materiais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3793</v>
      </c>
      <c r="B4" s="27"/>
      <c r="C4" s="192"/>
      <c r="D4" s="192"/>
      <c r="E4" s="192"/>
      <c r="F4" s="192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Petúnia cx 15 mudas</v>
      </c>
      <c r="E12" s="176">
        <f>IF('Orçamento-base'!H12&gt;0,'Orçamento-base'!H12,"")</f>
        <v>500</v>
      </c>
      <c r="F12" s="86" t="str">
        <f>IF('Orçamento-base'!I12&gt;0,'Orçamento-base'!I12,"")</f>
        <v>cx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Tagetão Graudo cx 15 mudas</v>
      </c>
      <c r="E13" s="176">
        <f>IF('Orçamento-base'!H13&gt;0,'Orçamento-base'!H13,"")</f>
        <v>500</v>
      </c>
      <c r="F13" s="86" t="str">
        <f>IF('Orçamento-base'!I13&gt;0,'Orçamento-base'!I13,"")</f>
        <v>cx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Lavanda cx 15 mudas</v>
      </c>
      <c r="E14" s="182">
        <f>IF('Orçamento-base'!H14&gt;0,'Orçamento-base'!H14,"")</f>
        <v>200</v>
      </c>
      <c r="F14" s="156" t="str">
        <f>IF('Orçamento-base'!I14&gt;0,'Orçamento-base'!I14,"")</f>
        <v>cx</v>
      </c>
      <c r="G14" s="174"/>
      <c r="H14" s="156" t="str">
        <f t="shared" ref="H14:H56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Alegria de jardim cx 15 mudas</v>
      </c>
      <c r="E15" s="182">
        <f>IF('Orçamento-base'!H15&gt;0,'Orçamento-base'!H15,"")</f>
        <v>400</v>
      </c>
      <c r="F15" s="156" t="str">
        <f>IF('Orçamento-base'!I15&gt;0,'Orçamento-base'!I15,"")</f>
        <v>cx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 t="str">
        <f>IF('Orçamento-base'!A17&gt;0,'Orçamento-base'!A17,"")</f>
        <v/>
      </c>
      <c r="B16" s="162">
        <f>'Orçamento-base'!B17</f>
        <v>6</v>
      </c>
      <c r="C16" s="162">
        <f>IF('Orçamento-base'!C17&gt;0,'Orçamento-base'!C17,"")</f>
        <v>6</v>
      </c>
      <c r="D16" s="156" t="str">
        <f>IF('Orçamento-base'!G17&gt;0,'Orçamento-base'!G17,"")</f>
        <v>Sunpatiens(mudas individuais) rosa e vermelho VP22</v>
      </c>
      <c r="E16" s="182">
        <f>IF('Orçamento-base'!H17&gt;0,'Orçamento-base'!H17,"")</f>
        <v>300</v>
      </c>
      <c r="F16" s="156" t="str">
        <f>IF('Orçamento-base'!I17&gt;0,'Orçamento-base'!I17,"")</f>
        <v>un</v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 t="str">
        <f>IF('Orçamento-base'!A18&gt;0,'Orçamento-base'!A18,"")</f>
        <v/>
      </c>
      <c r="B17" s="162">
        <f>'Orçamento-base'!B18</f>
        <v>7</v>
      </c>
      <c r="C17" s="162">
        <f>IF('Orçamento-base'!C18&gt;0,'Orçamento-base'!C18,"")</f>
        <v>7</v>
      </c>
      <c r="D17" s="156" t="str">
        <f>IF('Orçamento-base'!G18&gt;0,'Orçamento-base'!G18,"")</f>
        <v>Iresine cx 15 mudas verde e vermelha</v>
      </c>
      <c r="E17" s="182">
        <f>IF('Orçamento-base'!H18&gt;0,'Orçamento-base'!H18,"")</f>
        <v>300</v>
      </c>
      <c r="F17" s="156" t="str">
        <f>IF('Orçamento-base'!I18&gt;0,'Orçamento-base'!I18,"")</f>
        <v>cx</v>
      </c>
      <c r="G17" s="174"/>
      <c r="H17" s="156" t="str">
        <f t="shared" si="0"/>
        <v/>
      </c>
      <c r="I17" s="148"/>
      <c r="J17" s="148"/>
      <c r="K17" s="71"/>
    </row>
    <row r="18" spans="1:11" x14ac:dyDescent="0.25">
      <c r="A18" s="162" t="str">
        <f>IF('Orçamento-base'!A19&gt;0,'Orçamento-base'!A19,"")</f>
        <v/>
      </c>
      <c r="B18" s="162">
        <f>'Orçamento-base'!B19</f>
        <v>8</v>
      </c>
      <c r="C18" s="162">
        <f>IF('Orçamento-base'!C19&gt;0,'Orçamento-base'!C19,"")</f>
        <v>8</v>
      </c>
      <c r="D18" s="156" t="str">
        <f>IF('Orçamento-base'!G19&gt;0,'Orçamento-base'!G19,"")</f>
        <v>Gerânios Pendentes</v>
      </c>
      <c r="E18" s="182">
        <f>IF('Orçamento-base'!H19&gt;0,'Orçamento-base'!H19,"")</f>
        <v>150</v>
      </c>
      <c r="F18" s="156" t="str">
        <f>IF('Orçamento-base'!I19&gt;0,'Orçamento-base'!I19,"")</f>
        <v>un</v>
      </c>
      <c r="G18" s="174"/>
      <c r="H18" s="156" t="str">
        <f t="shared" si="0"/>
        <v/>
      </c>
      <c r="I18" s="148"/>
      <c r="J18" s="148"/>
      <c r="K18" s="71"/>
    </row>
    <row r="19" spans="1:11" x14ac:dyDescent="0.25">
      <c r="A19" s="162" t="str">
        <f>IF('Orçamento-base'!A20&gt;0,'Orçamento-base'!A20,"")</f>
        <v/>
      </c>
      <c r="B19" s="162">
        <f>'Orçamento-base'!B20</f>
        <v>9</v>
      </c>
      <c r="C19" s="162">
        <f>IF('Orçamento-base'!C20&gt;0,'Orçamento-base'!C20,"")</f>
        <v>9</v>
      </c>
      <c r="D19" s="156" t="str">
        <f>IF('Orçamento-base'!G20&gt;0,'Orçamento-base'!G20,"")</f>
        <v>Estrelícia BL 08</v>
      </c>
      <c r="E19" s="182">
        <f>IF('Orçamento-base'!H20&gt;0,'Orçamento-base'!H20,"")</f>
        <v>50</v>
      </c>
      <c r="F19" s="156" t="str">
        <f>IF('Orçamento-base'!I20&gt;0,'Orçamento-base'!I20,"")</f>
        <v>un</v>
      </c>
      <c r="G19" s="174"/>
      <c r="H19" s="156" t="str">
        <f t="shared" si="0"/>
        <v/>
      </c>
      <c r="I19" s="148"/>
      <c r="J19" s="148"/>
      <c r="K19" s="71"/>
    </row>
    <row r="20" spans="1:11" x14ac:dyDescent="0.25">
      <c r="A20" s="162" t="str">
        <f>IF('Orçamento-base'!A21&gt;0,'Orçamento-base'!A21,"")</f>
        <v/>
      </c>
      <c r="B20" s="162">
        <f>'Orçamento-base'!B21</f>
        <v>6</v>
      </c>
      <c r="C20" s="162">
        <f>IF('Orçamento-base'!C21&gt;0,'Orçamento-base'!C21,"")</f>
        <v>10</v>
      </c>
      <c r="D20" s="156" t="str">
        <f>IF('Orçamento-base'!G21&gt;0,'Orçamento-base'!G21,"")</f>
        <v>Hortênsia</v>
      </c>
      <c r="E20" s="182">
        <f>IF('Orçamento-base'!H21&gt;0,'Orçamento-base'!H21,"")</f>
        <v>150</v>
      </c>
      <c r="F20" s="156" t="str">
        <f>IF('Orçamento-base'!I21&gt;0,'Orçamento-base'!I21,"")</f>
        <v>un</v>
      </c>
      <c r="G20" s="174"/>
      <c r="H20" s="156" t="str">
        <f t="shared" si="0"/>
        <v/>
      </c>
      <c r="I20" s="148"/>
      <c r="J20" s="148"/>
      <c r="K20" s="71"/>
    </row>
    <row r="21" spans="1:11" x14ac:dyDescent="0.25">
      <c r="A21" s="162" t="str">
        <f>IF('Orçamento-base'!A22&gt;0,'Orçamento-base'!A22,"")</f>
        <v/>
      </c>
      <c r="B21" s="162">
        <f>'Orçamento-base'!B22</f>
        <v>11</v>
      </c>
      <c r="C21" s="162">
        <f>IF('Orçamento-base'!C22&gt;0,'Orçamento-base'!C22,"")</f>
        <v>11</v>
      </c>
      <c r="D21" s="156" t="str">
        <f>IF('Orçamento-base'!G22&gt;0,'Orçamento-base'!G22,"")</f>
        <v>Lírios dobrado(laranja) BL2.8</v>
      </c>
      <c r="E21" s="182">
        <f>IF('Orçamento-base'!H22&gt;0,'Orçamento-base'!H22,"")</f>
        <v>400</v>
      </c>
      <c r="F21" s="156" t="str">
        <f>IF('Orçamento-base'!I22&gt;0,'Orçamento-base'!I22,"")</f>
        <v>un</v>
      </c>
      <c r="G21" s="174"/>
      <c r="H21" s="156" t="str">
        <f t="shared" si="0"/>
        <v/>
      </c>
      <c r="I21" s="148"/>
      <c r="J21" s="148"/>
      <c r="K21" s="71"/>
    </row>
    <row r="22" spans="1:11" x14ac:dyDescent="0.25">
      <c r="A22" s="162" t="str">
        <f>IF('Orçamento-base'!A23&gt;0,'Orçamento-base'!A23,"")</f>
        <v/>
      </c>
      <c r="B22" s="162">
        <f>'Orçamento-base'!B23</f>
        <v>12</v>
      </c>
      <c r="C22" s="162">
        <f>IF('Orçamento-base'!C23&gt;0,'Orçamento-base'!C23,"")</f>
        <v>12</v>
      </c>
      <c r="D22" s="156" t="str">
        <f>IF('Orçamento-base'!G23&gt;0,'Orçamento-base'!G23,"")</f>
        <v>Palmeira Real (1,5m)</v>
      </c>
      <c r="E22" s="182">
        <f>IF('Orçamento-base'!H23&gt;0,'Orçamento-base'!H23,"")</f>
        <v>20</v>
      </c>
      <c r="F22" s="156" t="str">
        <f>IF('Orçamento-base'!I23&gt;0,'Orçamento-base'!I23,"")</f>
        <v>un</v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 t="str">
        <f>IF('Orçamento-base'!A24&gt;0,'Orçamento-base'!A24,"")</f>
        <v/>
      </c>
      <c r="B23" s="162">
        <f>'Orçamento-base'!B24</f>
        <v>13</v>
      </c>
      <c r="C23" s="162">
        <f>IF('Orçamento-base'!C24&gt;0,'Orçamento-base'!C24,"")</f>
        <v>13</v>
      </c>
      <c r="D23" s="156" t="str">
        <f>IF('Orçamento-base'!G24&gt;0,'Orçamento-base'!G24,"")</f>
        <v>Acer Palmatum Vermelho</v>
      </c>
      <c r="E23" s="182">
        <f>IF('Orçamento-base'!H24&gt;0,'Orçamento-base'!H24,"")</f>
        <v>20</v>
      </c>
      <c r="F23" s="156" t="str">
        <f>IF('Orçamento-base'!I24&gt;0,'Orçamento-base'!I24,"")</f>
        <v>un</v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IF('Orçamento-base'!A25&gt;0,'Orçamento-base'!A25,"")</f>
        <v/>
      </c>
      <c r="B24" s="162">
        <f>'Orçamento-base'!B25</f>
        <v>14</v>
      </c>
      <c r="C24" s="162">
        <f>IF('Orçamento-base'!C25&gt;0,'Orçamento-base'!C25,"")</f>
        <v>14</v>
      </c>
      <c r="D24" s="156" t="str">
        <f>IF('Orçamento-base'!G25&gt;0,'Orçamento-base'!G25,"")</f>
        <v>Dipladenia</v>
      </c>
      <c r="E24" s="182">
        <f>IF('Orçamento-base'!H25&gt;0,'Orçamento-base'!H25,"")</f>
        <v>300</v>
      </c>
      <c r="F24" s="156" t="str">
        <f>IF('Orçamento-base'!I25&gt;0,'Orçamento-base'!I25,"")</f>
        <v>un</v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IF('Orçamento-base'!A26&gt;0,'Orçamento-base'!A26,"")</f>
        <v/>
      </c>
      <c r="B25" s="162">
        <f>'Orçamento-base'!B26</f>
        <v>7</v>
      </c>
      <c r="C25" s="162">
        <f>IF('Orçamento-base'!C26&gt;0,'Orçamento-base'!C26,"")</f>
        <v>15</v>
      </c>
      <c r="D25" s="156" t="str">
        <f>IF('Orçamento-base'!G26&gt;0,'Orçamento-base'!G26,"")</f>
        <v>Alternanthera Dentata cx 15 mudas</v>
      </c>
      <c r="E25" s="182">
        <f>IF('Orçamento-base'!H26&gt;0,'Orçamento-base'!H26,"")</f>
        <v>200</v>
      </c>
      <c r="F25" s="156" t="str">
        <f>IF('Orçamento-base'!I26&gt;0,'Orçamento-base'!I26,"")</f>
        <v>cx</v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IF('Orçamento-base'!A28&gt;0,'Orçamento-base'!A28,"")</f>
        <v/>
      </c>
      <c r="B26" s="162">
        <f>'Orçamento-base'!B28</f>
        <v>17</v>
      </c>
      <c r="C26" s="162">
        <f>IF('Orçamento-base'!C28&gt;0,'Orçamento-base'!C28,"")</f>
        <v>17</v>
      </c>
      <c r="D26" s="156" t="str">
        <f>IF('Orçamento-base'!G28&gt;0,'Orçamento-base'!G28,"")</f>
        <v>insumos 4-14-8</v>
      </c>
      <c r="E26" s="182">
        <f>IF('Orçamento-base'!H28&gt;0,'Orçamento-base'!H28,"")</f>
        <v>40</v>
      </c>
      <c r="F26" s="156" t="str">
        <f>IF('Orçamento-base'!I28&gt;0,'Orçamento-base'!I28,"")</f>
        <v>sc</v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IF('Orçamento-base'!A29&gt;0,'Orçamento-base'!A29,"")</f>
        <v/>
      </c>
      <c r="B27" s="162">
        <f>'Orçamento-base'!B29</f>
        <v>18</v>
      </c>
      <c r="C27" s="162">
        <f>IF('Orçamento-base'!C29&gt;0,'Orçamento-base'!C29,"")</f>
        <v>18</v>
      </c>
      <c r="D27" s="156" t="str">
        <f>IF('Orçamento-base'!G29&gt;0,'Orçamento-base'!G29,"")</f>
        <v>Lantana Camara cx 15 mudas</v>
      </c>
      <c r="E27" s="182">
        <f>IF('Orçamento-base'!H29&gt;0,'Orçamento-base'!H29,"")</f>
        <v>40</v>
      </c>
      <c r="F27" s="156" t="str">
        <f>IF('Orçamento-base'!I29&gt;0,'Orçamento-base'!I29,"")</f>
        <v>cx</v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IF('Orçamento-base'!A30&gt;0,'Orçamento-base'!A30,"")</f>
        <v/>
      </c>
      <c r="B28" s="162">
        <f>'Orçamento-base'!B30</f>
        <v>19</v>
      </c>
      <c r="C28" s="162">
        <f>IF('Orçamento-base'!C30&gt;0,'Orçamento-base'!C30,"")</f>
        <v>19</v>
      </c>
      <c r="D28" s="156" t="str">
        <f>IF('Orçamento-base'!G30&gt;0,'Orçamento-base'!G30,"")</f>
        <v>Grama em leiva(sempre verde ou são Carlos)</v>
      </c>
      <c r="E28" s="182">
        <f>IF('Orçamento-base'!H30&gt;0,'Orçamento-base'!H30,"")</f>
        <v>7000</v>
      </c>
      <c r="F28" s="156" t="str">
        <f>IF('Orçamento-base'!I30&gt;0,'Orçamento-base'!I30,"")</f>
        <v>m2</v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IF('Orçamento-base'!A31&gt;0,'Orçamento-base'!A31,"")</f>
        <v/>
      </c>
      <c r="B29" s="162">
        <f>'Orçamento-base'!B31</f>
        <v>8</v>
      </c>
      <c r="C29" s="162">
        <f>IF('Orçamento-base'!C31&gt;0,'Orçamento-base'!C31,"")</f>
        <v>20</v>
      </c>
      <c r="D29" s="156" t="str">
        <f>IF('Orçamento-base'!G31&gt;0,'Orçamento-base'!G31,"")</f>
        <v>Ráfia(2hastes)</v>
      </c>
      <c r="E29" s="182">
        <f>IF('Orçamento-base'!H31&gt;0,'Orçamento-base'!H31,"")</f>
        <v>25</v>
      </c>
      <c r="F29" s="156" t="str">
        <f>IF('Orçamento-base'!I31&gt;0,'Orçamento-base'!I31,"")</f>
        <v>un</v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IF('Orçamento-base'!A32&gt;0,'Orçamento-base'!A32,"")</f>
        <v/>
      </c>
      <c r="B30" s="162">
        <f>'Orçamento-base'!B32</f>
        <v>21</v>
      </c>
      <c r="C30" s="162">
        <f>IF('Orçamento-base'!C32&gt;0,'Orçamento-base'!C32,"")</f>
        <v>21</v>
      </c>
      <c r="D30" s="156" t="str">
        <f>IF('Orçamento-base'!G32&gt;0,'Orçamento-base'!G32,"")</f>
        <v>Buxos Grandes(11L)</v>
      </c>
      <c r="E30" s="182">
        <f>IF('Orçamento-base'!H32&gt;0,'Orçamento-base'!H32,"")</f>
        <v>200</v>
      </c>
      <c r="F30" s="156" t="str">
        <f>IF('Orçamento-base'!I32&gt;0,'Orçamento-base'!I32,"")</f>
        <v>un</v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IF('Orçamento-base'!A33&gt;0,'Orçamento-base'!A33,"")</f>
        <v/>
      </c>
      <c r="B31" s="162">
        <f>'Orçamento-base'!B33</f>
        <v>22</v>
      </c>
      <c r="C31" s="162">
        <f>IF('Orçamento-base'!C33&gt;0,'Orçamento-base'!C33,"")</f>
        <v>22</v>
      </c>
      <c r="D31" s="156" t="str">
        <f>IF('Orçamento-base'!G33&gt;0,'Orçamento-base'!G33,"")</f>
        <v>Limitador de Jardim(m)</v>
      </c>
      <c r="E31" s="182">
        <f>IF('Orçamento-base'!H33&gt;0,'Orçamento-base'!H33,"")</f>
        <v>500</v>
      </c>
      <c r="F31" s="156" t="str">
        <f>IF('Orçamento-base'!I33&gt;0,'Orçamento-base'!I33,"")</f>
        <v>m</v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IF('Orçamento-base'!A34&gt;0,'Orçamento-base'!A34,"")</f>
        <v/>
      </c>
      <c r="B32" s="162">
        <f>'Orçamento-base'!B34</f>
        <v>23</v>
      </c>
      <c r="C32" s="162">
        <f>IF('Orçamento-base'!C34&gt;0,'Orçamento-base'!C34,"")</f>
        <v>23</v>
      </c>
      <c r="D32" s="156" t="str">
        <f>IF('Orçamento-base'!G34&gt;0,'Orçamento-base'!G34,"")</f>
        <v>Adubo Orgânico(sacos de 20kg)</v>
      </c>
      <c r="E32" s="182">
        <f>IF('Orçamento-base'!H34&gt;0,'Orçamento-base'!H34,"")</f>
        <v>1000</v>
      </c>
      <c r="F32" s="156" t="str">
        <f>IF('Orçamento-base'!I34&gt;0,'Orçamento-base'!I34,"")</f>
        <v>sc</v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IF('Orçamento-base'!A35&gt;0,'Orçamento-base'!A35,"")</f>
        <v/>
      </c>
      <c r="B33" s="162">
        <f>'Orçamento-base'!B35</f>
        <v>24</v>
      </c>
      <c r="C33" s="162">
        <f>IF('Orçamento-base'!C35&gt;0,'Orçamento-base'!C35,"")</f>
        <v>24</v>
      </c>
      <c r="D33" s="156" t="str">
        <f>IF('Orçamento-base'!G35&gt;0,'Orçamento-base'!G35,"")</f>
        <v>Veneno Formigas( pct 50g)</v>
      </c>
      <c r="E33" s="182">
        <f>IF('Orçamento-base'!H35&gt;0,'Orçamento-base'!H35,"")</f>
        <v>50</v>
      </c>
      <c r="F33" s="156" t="str">
        <f>IF('Orçamento-base'!I35&gt;0,'Orçamento-base'!I35,"")</f>
        <v>pt</v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IF('Orçamento-base'!A36&gt;0,'Orçamento-base'!A36,"")</f>
        <v/>
      </c>
      <c r="B34" s="162">
        <f>'Orçamento-base'!B36</f>
        <v>9</v>
      </c>
      <c r="C34" s="162">
        <f>IF('Orçamento-base'!C36&gt;0,'Orçamento-base'!C36,"")</f>
        <v>25</v>
      </c>
      <c r="D34" s="156" t="str">
        <f>IF('Orçamento-base'!G36&gt;0,'Orçamento-base'!G36,"")</f>
        <v>Bromélia( tm médio)</v>
      </c>
      <c r="E34" s="182">
        <f>IF('Orçamento-base'!H36&gt;0,'Orçamento-base'!H36,"")</f>
        <v>40</v>
      </c>
      <c r="F34" s="156" t="str">
        <f>IF('Orçamento-base'!I36&gt;0,'Orçamento-base'!I36,"")</f>
        <v>un</v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IF('Orçamento-base'!A37&gt;0,'Orçamento-base'!A37,"")</f>
        <v/>
      </c>
      <c r="B35" s="162">
        <f>'Orçamento-base'!B37</f>
        <v>26</v>
      </c>
      <c r="C35" s="162">
        <f>IF('Orçamento-base'!C37&gt;0,'Orçamento-base'!C37,"")</f>
        <v>26</v>
      </c>
      <c r="D35" s="156" t="str">
        <f>IF('Orçamento-base'!G37&gt;0,'Orçamento-base'!G37,"")</f>
        <v>Érica cx 15 mudas</v>
      </c>
      <c r="E35" s="182">
        <f>IF('Orçamento-base'!H37&gt;0,'Orçamento-base'!H37,"")</f>
        <v>400</v>
      </c>
      <c r="F35" s="156" t="str">
        <f>IF('Orçamento-base'!I37&gt;0,'Orçamento-base'!I37,"")</f>
        <v>cx</v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IF('Orçamento-base'!A38&gt;0,'Orçamento-base'!A38,"")</f>
        <v/>
      </c>
      <c r="B36" s="162">
        <f>'Orçamento-base'!B38</f>
        <v>27</v>
      </c>
      <c r="C36" s="162">
        <f>IF('Orçamento-base'!C38&gt;0,'Orçamento-base'!C38,"")</f>
        <v>27</v>
      </c>
      <c r="D36" s="156" t="str">
        <f>IF('Orçamento-base'!G38&gt;0,'Orçamento-base'!G38,"")</f>
        <v>Cica tm médio</v>
      </c>
      <c r="E36" s="182">
        <f>IF('Orçamento-base'!H38&gt;0,'Orçamento-base'!H38,"")</f>
        <v>40</v>
      </c>
      <c r="F36" s="156" t="str">
        <f>IF('Orçamento-base'!I38&gt;0,'Orçamento-base'!I38,"")</f>
        <v>un</v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IF('Orçamento-base'!A39&gt;0,'Orçamento-base'!A39,"")</f>
        <v/>
      </c>
      <c r="B37" s="162">
        <f>'Orçamento-base'!B39</f>
        <v>28</v>
      </c>
      <c r="C37" s="162">
        <f>IF('Orçamento-base'!C39&gt;0,'Orçamento-base'!C39,"")</f>
        <v>28</v>
      </c>
      <c r="D37" s="156" t="str">
        <f>IF('Orçamento-base'!G39&gt;0,'Orçamento-base'!G39,"")</f>
        <v>Moreia(branca) VP9.7</v>
      </c>
      <c r="E37" s="182">
        <f>IF('Orçamento-base'!H39&gt;0,'Orçamento-base'!H39,"")</f>
        <v>40</v>
      </c>
      <c r="F37" s="156" t="str">
        <f>IF('Orçamento-base'!I39&gt;0,'Orçamento-base'!I39,"")</f>
        <v>un</v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IF('Orçamento-base'!A40&gt;0,'Orçamento-base'!A40,"")</f>
        <v/>
      </c>
      <c r="B38" s="162">
        <f>'Orçamento-base'!B40</f>
        <v>29</v>
      </c>
      <c r="C38" s="162">
        <f>IF('Orçamento-base'!C40&gt;0,'Orçamento-base'!C40,"")</f>
        <v>29</v>
      </c>
      <c r="D38" s="156" t="str">
        <f>IF('Orçamento-base'!G40&gt;0,'Orçamento-base'!G40,"")</f>
        <v>Gaura DP14 (cor Rosa/Branca)</v>
      </c>
      <c r="E38" s="182">
        <f>IF('Orçamento-base'!H40&gt;0,'Orçamento-base'!H40,"")</f>
        <v>40</v>
      </c>
      <c r="F38" s="156" t="str">
        <f>IF('Orçamento-base'!I40&gt;0,'Orçamento-base'!I40,"")</f>
        <v>un</v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IF('Orçamento-base'!A41&gt;0,'Orçamento-base'!A41,"")</f>
        <v/>
      </c>
      <c r="B39" s="162">
        <f>'Orçamento-base'!B41</f>
        <v>10</v>
      </c>
      <c r="C39" s="162">
        <f>IF('Orçamento-base'!C41&gt;0,'Orçamento-base'!C41,"")</f>
        <v>30</v>
      </c>
      <c r="D39" s="156" t="str">
        <f>IF('Orçamento-base'!G41&gt;0,'Orçamento-base'!G41,"")</f>
        <v>Liriope Silver (listrado e verde) VP 9.7</v>
      </c>
      <c r="E39" s="182">
        <f>IF('Orçamento-base'!H41&gt;0,'Orçamento-base'!H41,"")</f>
        <v>400</v>
      </c>
      <c r="F39" s="156" t="str">
        <f>IF('Orçamento-base'!I41&gt;0,'Orçamento-base'!I41,"")</f>
        <v>un</v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IF('Orçamento-base'!A42&gt;0,'Orçamento-base'!A42,"")</f>
        <v/>
      </c>
      <c r="B40" s="162">
        <f>'Orçamento-base'!B42</f>
        <v>31</v>
      </c>
      <c r="C40" s="162">
        <f>IF('Orçamento-base'!C42&gt;0,'Orçamento-base'!C42,"")</f>
        <v>31</v>
      </c>
      <c r="D40" s="156" t="str">
        <f>IF('Orçamento-base'!G42&gt;0,'Orçamento-base'!G42,"")</f>
        <v>Astromélias de corte( cores diversas)</v>
      </c>
      <c r="E40" s="182">
        <f>IF('Orçamento-base'!H42&gt;0,'Orçamento-base'!H42,"")</f>
        <v>400</v>
      </c>
      <c r="F40" s="156" t="str">
        <f>IF('Orçamento-base'!I42&gt;0,'Orçamento-base'!I42,"")</f>
        <v>un</v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IF('Orçamento-base'!A43&gt;0,'Orçamento-base'!A43,"")</f>
        <v/>
      </c>
      <c r="B41" s="162">
        <f>'Orçamento-base'!B43</f>
        <v>32</v>
      </c>
      <c r="C41" s="162">
        <f>IF('Orçamento-base'!C43&gt;0,'Orçamento-base'!C43,"")</f>
        <v>32</v>
      </c>
      <c r="D41" s="156" t="str">
        <f>IF('Orçamento-base'!G43&gt;0,'Orçamento-base'!G43,"")</f>
        <v>Rosas de Corte (cores diversas)</v>
      </c>
      <c r="E41" s="182">
        <f>IF('Orçamento-base'!H43&gt;0,'Orçamento-base'!H43,"")</f>
        <v>400</v>
      </c>
      <c r="F41" s="156" t="str">
        <f>IF('Orçamento-base'!I43&gt;0,'Orçamento-base'!I43,"")</f>
        <v>un</v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IF('Orçamento-base'!A44&gt;0,'Orçamento-base'!A44,"")</f>
        <v/>
      </c>
      <c r="B42" s="162">
        <f>'Orçamento-base'!B44</f>
        <v>33</v>
      </c>
      <c r="C42" s="162">
        <f>IF('Orçamento-base'!C44&gt;0,'Orçamento-base'!C44,"")</f>
        <v>33</v>
      </c>
      <c r="D42" s="156" t="str">
        <f>IF('Orçamento-base'!G44&gt;0,'Orçamento-base'!G44,"")</f>
        <v>Pedras para jardim brancas N3 (sacos de 20kg)</v>
      </c>
      <c r="E42" s="182">
        <f>IF('Orçamento-base'!H44&gt;0,'Orçamento-base'!H44,"")</f>
        <v>200</v>
      </c>
      <c r="F42" s="156" t="str">
        <f>IF('Orçamento-base'!I44&gt;0,'Orçamento-base'!I44,"")</f>
        <v>sc</v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IF('Orçamento-base'!A45&gt;0,'Orçamento-base'!A45,"")</f>
        <v/>
      </c>
      <c r="B43" s="162">
        <f>'Orçamento-base'!B45</f>
        <v>34</v>
      </c>
      <c r="C43" s="162">
        <f>IF('Orçamento-base'!C45&gt;0,'Orçamento-base'!C45,"")</f>
        <v>34</v>
      </c>
      <c r="D43" s="156" t="str">
        <f>IF('Orçamento-base'!G45&gt;0,'Orçamento-base'!G45,"")</f>
        <v>Calandivas Médias(vaso)(cores: diversas)</v>
      </c>
      <c r="E43" s="182">
        <f>IF('Orçamento-base'!H45&gt;0,'Orçamento-base'!H45,"")</f>
        <v>200</v>
      </c>
      <c r="F43" s="156" t="str">
        <f>IF('Orçamento-base'!I45&gt;0,'Orçamento-base'!I45,"")</f>
        <v>un</v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IF('Orçamento-base'!A46&gt;0,'Orçamento-base'!A46,"")</f>
        <v/>
      </c>
      <c r="B44" s="162">
        <f>'Orçamento-base'!B46</f>
        <v>11</v>
      </c>
      <c r="C44" s="162">
        <f>IF('Orçamento-base'!C46&gt;0,'Orçamento-base'!C46,"")</f>
        <v>35</v>
      </c>
      <c r="D44" s="156" t="str">
        <f>IF('Orçamento-base'!G46&gt;0,'Orçamento-base'!G46,"")</f>
        <v>Calandivas Pequenas (vaso)(cores: diversas)</v>
      </c>
      <c r="E44" s="182">
        <f>IF('Orçamento-base'!H46&gt;0,'Orçamento-base'!H46,"")</f>
        <v>200</v>
      </c>
      <c r="F44" s="156" t="str">
        <f>IF('Orçamento-base'!I46&gt;0,'Orçamento-base'!I46,"")</f>
        <v>un</v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IF('Orçamento-base'!A47&gt;0,'Orçamento-base'!A47,"")</f>
        <v/>
      </c>
      <c r="B45" s="162">
        <f>'Orçamento-base'!B47</f>
        <v>36</v>
      </c>
      <c r="C45" s="162">
        <f>IF('Orçamento-base'!C47&gt;0,'Orçamento-base'!C47,"")</f>
        <v>36</v>
      </c>
      <c r="D45" s="156" t="str">
        <f>IF('Orçamento-base'!G47&gt;0,'Orçamento-base'!G47,"")</f>
        <v>Rosas mini (vaso) (cores:diversas)</v>
      </c>
      <c r="E45" s="182">
        <f>IF('Orçamento-base'!H47&gt;0,'Orçamento-base'!H47,"")</f>
        <v>150</v>
      </c>
      <c r="F45" s="156" t="str">
        <f>IF('Orçamento-base'!I47&gt;0,'Orçamento-base'!I47,"")</f>
        <v>un</v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IF('Orçamento-base'!A48&gt;0,'Orçamento-base'!A48,"")</f>
        <v/>
      </c>
      <c r="B46" s="162">
        <f>'Orçamento-base'!B48</f>
        <v>37</v>
      </c>
      <c r="C46" s="162">
        <f>IF('Orçamento-base'!C48&gt;0,'Orçamento-base'!C48,"")</f>
        <v>37</v>
      </c>
      <c r="D46" s="156" t="str">
        <f>IF('Orçamento-base'!G48&gt;0,'Orçamento-base'!G48,"")</f>
        <v>Crisântemos mini(vaso) (cores diversas) cx 15 mudas</v>
      </c>
      <c r="E46" s="182">
        <f>IF('Orçamento-base'!H48&gt;0,'Orçamento-base'!H48,"")</f>
        <v>150</v>
      </c>
      <c r="F46" s="156" t="str">
        <f>IF('Orçamento-base'!I48&gt;0,'Orçamento-base'!I48,"")</f>
        <v>cx</v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IF('Orçamento-base'!A49&gt;0,'Orçamento-base'!A49,"")</f>
        <v/>
      </c>
      <c r="B47" s="162">
        <f>'Orçamento-base'!B49</f>
        <v>38</v>
      </c>
      <c r="C47" s="162">
        <f>IF('Orçamento-base'!C49&gt;0,'Orçamento-base'!C49,"")</f>
        <v>38</v>
      </c>
      <c r="D47" s="156" t="str">
        <f>IF('Orçamento-base'!G49&gt;0,'Orçamento-base'!G49,"")</f>
        <v>Tango em haste</v>
      </c>
      <c r="E47" s="182">
        <f>IF('Orçamento-base'!H49&gt;0,'Orçamento-base'!H49,"")</f>
        <v>150</v>
      </c>
      <c r="F47" s="156" t="str">
        <f>IF('Orçamento-base'!I49&gt;0,'Orçamento-base'!I49,"")</f>
        <v>un</v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IF('Orçamento-base'!A50&gt;0,'Orçamento-base'!A50,"")</f>
        <v/>
      </c>
      <c r="B48" s="162">
        <f>'Orçamento-base'!B50</f>
        <v>39</v>
      </c>
      <c r="C48" s="162">
        <f>IF('Orçamento-base'!C50&gt;0,'Orçamento-base'!C50,"")</f>
        <v>39</v>
      </c>
      <c r="D48" s="156" t="str">
        <f>IF('Orçamento-base'!G50&gt;0,'Orçamento-base'!G50,"")</f>
        <v>Casca de pinus (sacos de 7kg) tm. Médio</v>
      </c>
      <c r="E48" s="182">
        <f>IF('Orçamento-base'!H50&gt;0,'Orçamento-base'!H50,"")</f>
        <v>200</v>
      </c>
      <c r="F48" s="156" t="str">
        <f>IF('Orçamento-base'!I50&gt;0,'Orçamento-base'!I50,"")</f>
        <v>sc</v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IF('Orçamento-base'!A51&gt;0,'Orçamento-base'!A51,"")</f>
        <v/>
      </c>
      <c r="B49" s="162">
        <f>'Orçamento-base'!B51</f>
        <v>12</v>
      </c>
      <c r="C49" s="162">
        <f>IF('Orçamento-base'!C51&gt;0,'Orçamento-base'!C51,"")</f>
        <v>40</v>
      </c>
      <c r="D49" s="156" t="str">
        <f>IF('Orçamento-base'!G51&gt;0,'Orçamento-base'!G51,"")</f>
        <v>Folhagem pau d`agua 3hastes 1m de altura</v>
      </c>
      <c r="E49" s="182">
        <f>IF('Orçamento-base'!H51&gt;0,'Orçamento-base'!H51,"")</f>
        <v>20</v>
      </c>
      <c r="F49" s="156" t="str">
        <f>IF('Orçamento-base'!I51&gt;0,'Orçamento-base'!I51,"")</f>
        <v>un</v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IF('Orçamento-base'!A52&gt;0,'Orçamento-base'!A52,"")</f>
        <v/>
      </c>
      <c r="B50" s="162">
        <f>'Orçamento-base'!B52</f>
        <v>41</v>
      </c>
      <c r="C50" s="162">
        <f>IF('Orçamento-base'!C52&gt;0,'Orçamento-base'!C52,"")</f>
        <v>41</v>
      </c>
      <c r="D50" s="156" t="str">
        <f>IF('Orçamento-base'!G52&gt;0,'Orçamento-base'!G52,"")</f>
        <v>Bacião de cimento GG boca 100cmx32altura</v>
      </c>
      <c r="E50" s="182">
        <f>IF('Orçamento-base'!H52&gt;0,'Orçamento-base'!H52,"")</f>
        <v>7</v>
      </c>
      <c r="F50" s="156" t="str">
        <f>IF('Orçamento-base'!I52&gt;0,'Orçamento-base'!I52,"")</f>
        <v>un</v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IF('Orçamento-base'!A53&gt;0,'Orçamento-base'!A53,"")</f>
        <v/>
      </c>
      <c r="B51" s="162">
        <f>'Orçamento-base'!B53</f>
        <v>42</v>
      </c>
      <c r="C51" s="162">
        <f>IF('Orçamento-base'!C53&gt;0,'Orçamento-base'!C53,"")</f>
        <v>42</v>
      </c>
      <c r="D51" s="156" t="str">
        <f>IF('Orçamento-base'!G53&gt;0,'Orçamento-base'!G53,"")</f>
        <v>Bacião de cimento G boca 80cmx32altura</v>
      </c>
      <c r="E51" s="182">
        <f>IF('Orçamento-base'!H53&gt;0,'Orçamento-base'!H53,"")</f>
        <v>7</v>
      </c>
      <c r="F51" s="156" t="str">
        <f>IF('Orçamento-base'!I53&gt;0,'Orçamento-base'!I53,"")</f>
        <v>un</v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IF('Orçamento-base'!A54&gt;0,'Orçamento-base'!A54,"")</f>
        <v/>
      </c>
      <c r="B52" s="162">
        <f>'Orçamento-base'!B54</f>
        <v>43</v>
      </c>
      <c r="C52" s="162">
        <f>IF('Orçamento-base'!C54&gt;0,'Orçamento-base'!C54,"")</f>
        <v>43</v>
      </c>
      <c r="D52" s="156" t="str">
        <f>IF('Orçamento-base'!G54&gt;0,'Orçamento-base'!G54,"")</f>
        <v>Vasos de cimento modelo caixa trançada tam.  40x80al</v>
      </c>
      <c r="E52" s="182">
        <f>IF('Orçamento-base'!H54&gt;0,'Orçamento-base'!H54,"")</f>
        <v>10</v>
      </c>
      <c r="F52" s="156" t="str">
        <f>IF('Orçamento-base'!I54&gt;0,'Orçamento-base'!I54,"")</f>
        <v>un</v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IF('Orçamento-base'!A55&gt;0,'Orçamento-base'!A55,"")</f>
        <v/>
      </c>
      <c r="B53" s="162">
        <f>'Orçamento-base'!B55</f>
        <v>44</v>
      </c>
      <c r="C53" s="162">
        <f>IF('Orçamento-base'!C55&gt;0,'Orçamento-base'!C55,"")</f>
        <v>44</v>
      </c>
      <c r="D53" s="156" t="str">
        <f>IF('Orçamento-base'!G55&gt;0,'Orçamento-base'!G55,"")</f>
        <v>Vasos de cimento modelo caixa trançada tam.  33x50al</v>
      </c>
      <c r="E53" s="182">
        <f>IF('Orçamento-base'!H55&gt;0,'Orçamento-base'!H55,"")</f>
        <v>10</v>
      </c>
      <c r="F53" s="156" t="str">
        <f>IF('Orçamento-base'!I55&gt;0,'Orçamento-base'!I55,"")</f>
        <v>un</v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IF('Orçamento-base'!A56&gt;0,'Orçamento-base'!A56,"")</f>
        <v/>
      </c>
      <c r="B54" s="162">
        <f>'Orçamento-base'!B56</f>
        <v>13</v>
      </c>
      <c r="C54" s="162">
        <f>IF('Orçamento-base'!C56&gt;0,'Orçamento-base'!C56,"")</f>
        <v>45</v>
      </c>
      <c r="D54" s="156" t="str">
        <f>IF('Orçamento-base'!G56&gt;0,'Orçamento-base'!G56,"")</f>
        <v>Vasos de cimento modelo caixa trançada tam. 32x25al</v>
      </c>
      <c r="E54" s="182">
        <f>IF('Orçamento-base'!H56&gt;0,'Orçamento-base'!H56,"")</f>
        <v>10</v>
      </c>
      <c r="F54" s="156" t="str">
        <f>IF('Orçamento-base'!I56&gt;0,'Orçamento-base'!I56,"")</f>
        <v>un</v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IF('Orçamento-base'!A57&gt;0,'Orçamento-base'!A57,"")</f>
        <v/>
      </c>
      <c r="B55" s="162">
        <f>'Orçamento-base'!B57</f>
        <v>46</v>
      </c>
      <c r="C55" s="162">
        <f>IF('Orçamento-base'!C57&gt;0,'Orçamento-base'!C57,"")</f>
        <v>46</v>
      </c>
      <c r="D55" s="156" t="str">
        <f>IF('Orçamento-base'!G57&gt;0,'Orçamento-base'!G57,"")</f>
        <v>Floreiras de cimento lisa 1mx20cm</v>
      </c>
      <c r="E55" s="182">
        <f>IF('Orçamento-base'!H57&gt;0,'Orçamento-base'!H57,"")</f>
        <v>15</v>
      </c>
      <c r="F55" s="156" t="str">
        <f>IF('Orçamento-base'!I57&gt;0,'Orçamento-base'!I57,"")</f>
        <v>un</v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IF('Orçamento-base'!A58&gt;0,'Orçamento-base'!A58,"")</f>
        <v/>
      </c>
      <c r="B56" s="162">
        <f>'Orçamento-base'!B58</f>
        <v>47</v>
      </c>
      <c r="C56" s="162">
        <f>IF('Orçamento-base'!C58&gt;0,'Orçamento-base'!C58,"")</f>
        <v>47</v>
      </c>
      <c r="D56" s="156" t="str">
        <f>IF('Orçamento-base'!G58&gt;0,'Orçamento-base'!G58,"")</f>
        <v>Vasos de cimento modelo livro tam G 40x42</v>
      </c>
      <c r="E56" s="182">
        <f>IF('Orçamento-base'!H58&gt;0,'Orçamento-base'!H58,"")</f>
        <v>10</v>
      </c>
      <c r="F56" s="156" t="str">
        <f>IF('Orçamento-base'!I58&gt;0,'Orçamento-base'!I58,"")</f>
        <v>un</v>
      </c>
      <c r="G56" s="174"/>
      <c r="H56" s="156" t="str">
        <f t="shared" si="0"/>
        <v/>
      </c>
      <c r="I56" s="148"/>
      <c r="J56" s="148"/>
      <c r="K56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2021-05-04T14:14:47Z</dcterms:modified>
</cp:coreProperties>
</file>